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01 OPCI PODACI" sheetId="1" r:id="rId1"/>
    <sheet name="02 GLAZBENE SKOLE" sheetId="2" r:id="rId2"/>
    <sheet name="03 PLESNE SKOLE" sheetId="3" r:id="rId3"/>
    <sheet name="04 PROSTOR I ZAPOSLENICI" sheetId="4" r:id="rId4"/>
    <sheet name="05 TJEDNA ZADUŽENJA UČITELJA" sheetId="5" r:id="rId5"/>
  </sheets>
  <definedNames>
    <definedName name="ADRESAR">'01 OPCI PODACI'!$V$4:$AL$4</definedName>
    <definedName name="Email">'01 OPCI PODACI'!$B$13</definedName>
    <definedName name="Fax">'01 OPCI PODACI'!$B$12</definedName>
    <definedName name="GradMjesto">'01 OPCI PODACI'!$B$8</definedName>
    <definedName name="Grijanje">'04 PROSTOR I ZAPOSLENICI'!$C$7</definedName>
    <definedName name="Mob">'01 OPCI PODACI'!$B$15</definedName>
    <definedName name="NazivSkole">'01 OPCI PODACI'!$B$3</definedName>
    <definedName name="Osnivac">'01 OPCI PODACI'!$B$6</definedName>
    <definedName name="PostanskiBroj">'01 OPCI PODACI'!$B$9</definedName>
    <definedName name="Povrsina">'04 PROSTOR I ZAPOSLENICI'!$C$6</definedName>
    <definedName name="PROGRAMI_BROJUCENIKA" localSheetId="2">'01 OPCI PODACI'!#REF!</definedName>
    <definedName name="PROGRAMI_BROJUCENIKA">'01 OPCI PODACI'!#REF!</definedName>
    <definedName name="Prostor">'04 PROSTOR I ZAPOSLENICI'!$C$8</definedName>
    <definedName name="Ravnatelj">'01 OPCI PODACI'!$B$14</definedName>
    <definedName name="SifraSkole">'01 OPCI PODACI'!$B$4</definedName>
    <definedName name="Smjena">'04 PROSTOR I ZAPOSLENICI'!$C$9</definedName>
    <definedName name="Telefon">'01 OPCI PODACI'!$B$11</definedName>
    <definedName name="Ulica">'01 OPCI PODACI'!$B$10</definedName>
    <definedName name="VrstaSkole">'01 OPCI PODACI'!$B$5</definedName>
    <definedName name="ZAPOSLENICI">'04 PROSTOR I ZAPOSLENICI'!$A$17:$K$29</definedName>
    <definedName name="Zupanija">'01 OPCI PODACI'!$B$7</definedName>
  </definedNames>
  <calcPr fullCalcOnLoad="1"/>
</workbook>
</file>

<file path=xl/sharedStrings.xml><?xml version="1.0" encoding="utf-8"?>
<sst xmlns="http://schemas.openxmlformats.org/spreadsheetml/2006/main" count="553" uniqueCount="283">
  <si>
    <t>Ravnatelj</t>
  </si>
  <si>
    <t>Naziv škole</t>
  </si>
  <si>
    <t>Mobitel ravnatelja</t>
  </si>
  <si>
    <t>Ime i prezime</t>
  </si>
  <si>
    <t>Radno mjesto</t>
  </si>
  <si>
    <t>Radni odnos</t>
  </si>
  <si>
    <t>određeno</t>
  </si>
  <si>
    <t>neodređeno</t>
  </si>
  <si>
    <t>OPĆI PODACI</t>
  </si>
  <si>
    <t>NASTAVA</t>
  </si>
  <si>
    <t>OSTALA ZADUŽENJA</t>
  </si>
  <si>
    <t>UKUPNA ZADUŽENJA</t>
  </si>
  <si>
    <t>Pravilnik o normi rada</t>
  </si>
  <si>
    <t>Kolektivni 
ugovor</t>
  </si>
  <si>
    <t>Tjedna norma</t>
  </si>
  <si>
    <t>Tjedno zaduženje u nastavi</t>
  </si>
  <si>
    <t>UKUPNO TJEDNO ZADUŽENJE</t>
  </si>
  <si>
    <t>BROJ SATI IZNAD NORME</t>
  </si>
  <si>
    <t>satničar</t>
  </si>
  <si>
    <t>razrednik</t>
  </si>
  <si>
    <t>voditelj stručnog vijeća na (među)županijskoj razini</t>
  </si>
  <si>
    <t>Zvanje</t>
  </si>
  <si>
    <t>Ostala zaduženja - ukupno</t>
  </si>
  <si>
    <t>UGOVOR O RADU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</si>
  <si>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</si>
  <si>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</si>
  <si>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</si>
  <si>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</si>
  <si>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</si>
  <si>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</si>
  <si>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</si>
  <si>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</si>
  <si>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E-mail</t>
  </si>
  <si>
    <t>Površina zatvorenog prostora škole (m2)</t>
  </si>
  <si>
    <t>GRIJANJE</t>
  </si>
  <si>
    <t>odaberite</t>
  </si>
  <si>
    <t>centralno</t>
  </si>
  <si>
    <t>drva/loživo ulje</t>
  </si>
  <si>
    <t>Grijanje</t>
  </si>
  <si>
    <t>da</t>
  </si>
  <si>
    <t>ne</t>
  </si>
  <si>
    <t>Prostor koristi i druga škola</t>
  </si>
  <si>
    <t>Škola radi u smjenama</t>
  </si>
  <si>
    <t>vanjski suradnik</t>
  </si>
  <si>
    <t>domar/kotlovničar</t>
  </si>
  <si>
    <t>vratar/telefonist/pazikuća</t>
  </si>
  <si>
    <t>ŠKOLA</t>
  </si>
  <si>
    <t>Ugovor o radu</t>
  </si>
  <si>
    <t xml:space="preserve">Vrsta radnog odnosa
</t>
  </si>
  <si>
    <t xml:space="preserve">Rad u više škola 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</si>
  <si>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</si>
  <si>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</si>
  <si>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</si>
  <si>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</si>
  <si>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</si>
  <si>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</si>
  <si>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</si>
  <si>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</si>
  <si>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</si>
  <si>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</si>
  <si>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</si>
  <si>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državna</t>
  </si>
  <si>
    <t>vjerska</t>
  </si>
  <si>
    <t>privatna</t>
  </si>
  <si>
    <t>TIP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</si>
  <si>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</si>
  <si>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</si>
  <si>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</si>
  <si>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</si>
  <si>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</si>
  <si>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</si>
  <si>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</si>
  <si>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</si>
  <si>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</si>
  <si>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</si>
  <si>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</si>
  <si>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</si>
  <si>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</si>
  <si>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</si>
  <si>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</si>
  <si>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</si>
  <si>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</si>
  <si>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</si>
  <si>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</si>
  <si>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</si>
  <si>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</si>
  <si>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</si>
  <si>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</si>
  <si>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I. OPĆI PODACI O ŠKOLI</t>
  </si>
  <si>
    <t>III. TEHNIČKI PODACI O ŠKOLI</t>
  </si>
  <si>
    <t>IV. PODACI O RAVNATELJU, TAJNIKU, STRUČNIM SURADNICIMA I OSOBAMA KOJE OBAVLJAJU ADMINISTRATIVNO-TEHNIČKE I POMOĆNE POSLOVE</t>
  </si>
  <si>
    <t>Šifra škole</t>
  </si>
  <si>
    <t>Ostali poslovi</t>
  </si>
  <si>
    <t>glazbena</t>
  </si>
  <si>
    <t>plesna</t>
  </si>
  <si>
    <t>OSNOVNO OBRAZOVANJE</t>
  </si>
  <si>
    <t>Violina</t>
  </si>
  <si>
    <t>Viola</t>
  </si>
  <si>
    <t>Violončelo</t>
  </si>
  <si>
    <t>Kontrabas</t>
  </si>
  <si>
    <t>Gitara</t>
  </si>
  <si>
    <t>Flauta</t>
  </si>
  <si>
    <t>Klarinet</t>
  </si>
  <si>
    <t>Saksofon</t>
  </si>
  <si>
    <t>Oboa</t>
  </si>
  <si>
    <t>Fagot</t>
  </si>
  <si>
    <t>Rog</t>
  </si>
  <si>
    <t>Trombon</t>
  </si>
  <si>
    <t>Truba</t>
  </si>
  <si>
    <t>Tuba</t>
  </si>
  <si>
    <t>Udaraljke</t>
  </si>
  <si>
    <t>Harmonika</t>
  </si>
  <si>
    <t>Bisernica</t>
  </si>
  <si>
    <t>Brač</t>
  </si>
  <si>
    <t>Blok flauta</t>
  </si>
  <si>
    <t>Mandolina</t>
  </si>
  <si>
    <t>Klasični balet</t>
  </si>
  <si>
    <t>Suvremeni ples</t>
  </si>
  <si>
    <t>Klavir</t>
  </si>
  <si>
    <t>Harfa</t>
  </si>
  <si>
    <t>Broj učenika u obrazovnoj skupini</t>
  </si>
  <si>
    <t>Broj sati tjedno u obrazovnoj skupini</t>
  </si>
  <si>
    <t>pročelnik</t>
  </si>
  <si>
    <t>INDIVIDUALNA NASTAVA:</t>
  </si>
  <si>
    <t>TEORIJSKA / SKUPNA NASTAVA:</t>
  </si>
  <si>
    <t>Razred / razredni odjel</t>
  </si>
  <si>
    <t>ŠKOLA KOJU POHAĐAJU</t>
  </si>
  <si>
    <t>UKUPNO
UČENIKA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</si>
  <si>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</si>
  <si>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</si>
  <si>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</si>
  <si>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</si>
  <si>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</si>
  <si>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</si>
  <si>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</si>
  <si>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</si>
  <si>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</si>
  <si>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</si>
  <si>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</si>
  <si>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</si>
  <si>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</si>
  <si>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</si>
  <si>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</si>
  <si>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</si>
  <si>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</si>
  <si>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</si>
  <si>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</si>
  <si>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</si>
  <si>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24</t>
  </si>
  <si>
    <t>UKUPNO OSNOVNA ŠKOLA</t>
  </si>
  <si>
    <t>I. razred</t>
  </si>
  <si>
    <t>II. razred</t>
  </si>
  <si>
    <t>III. razred</t>
  </si>
  <si>
    <t>IV. razred</t>
  </si>
  <si>
    <t>V. razred</t>
  </si>
  <si>
    <t>VI. razred</t>
  </si>
  <si>
    <t>PREDŠKOLSKI PROGRAM OSNOVNE GLAZBENE ŠKOLE</t>
  </si>
  <si>
    <t>Adresa</t>
  </si>
  <si>
    <t>Broj smjena rada škole</t>
  </si>
  <si>
    <t>stručni suradnik-pedagog</t>
  </si>
  <si>
    <t>stručni suradnik-psiholog</t>
  </si>
  <si>
    <t>stručni suradnik-knjižničar</t>
  </si>
  <si>
    <t>stručni suradnik edu-reh smjera</t>
  </si>
  <si>
    <t>PREDŠKOLSKI PROGRAM OSNOVNE PLESNE ŠKOLE</t>
  </si>
  <si>
    <t>II. PODACI O BROJU UČENIKA PO PROGRAMIMA OBRAZOVANJA</t>
  </si>
  <si>
    <t>Suvremeni ples Ane Maletić</t>
  </si>
  <si>
    <t>Voditelj instrumentarija, nototeke, fonoteke, zbirke glaz.</t>
  </si>
  <si>
    <t xml:space="preserve">Ime i prezime učitelja
</t>
  </si>
  <si>
    <t>nastavnik do položenog stručnog ispita</t>
  </si>
  <si>
    <t>Stvarno zaduženje u nastavi</t>
  </si>
  <si>
    <t>glazbeno-plesna</t>
  </si>
  <si>
    <t>Tambura</t>
  </si>
  <si>
    <t>19</t>
  </si>
  <si>
    <t>21</t>
  </si>
  <si>
    <t>22</t>
  </si>
  <si>
    <t>23</t>
  </si>
  <si>
    <t>Program funkcionalne muzičke pedagogije</t>
  </si>
  <si>
    <t>Odaberite</t>
  </si>
  <si>
    <t>Da</t>
  </si>
  <si>
    <t>Ne</t>
  </si>
  <si>
    <t>Razredni odjeli</t>
  </si>
  <si>
    <t>OŠ "Ivan Goran Kovačić"</t>
  </si>
  <si>
    <t>14-022-002</t>
  </si>
  <si>
    <t>Đakovo</t>
  </si>
  <si>
    <t>Kralja Tomislava 25</t>
  </si>
  <si>
    <t>031 / 813-282</t>
  </si>
  <si>
    <t>igkdjak@gmail.com</t>
  </si>
  <si>
    <t>Tihomir Benke, prof.</t>
  </si>
  <si>
    <t>098/223-234</t>
  </si>
  <si>
    <t>Tihomir Benke</t>
  </si>
  <si>
    <t>profesor PTO</t>
  </si>
  <si>
    <t>Ante Križić</t>
  </si>
  <si>
    <t>diplomirani pravnik</t>
  </si>
  <si>
    <t>Anđa Pavlinović</t>
  </si>
  <si>
    <t>diplomirani  pedagog</t>
  </si>
  <si>
    <t>Ljilja Runje</t>
  </si>
  <si>
    <t>profesor psihologije</t>
  </si>
  <si>
    <t>diplomirani defektolog</t>
  </si>
  <si>
    <t>Josip Drmić</t>
  </si>
  <si>
    <t>diplomirani knjižničar</t>
  </si>
  <si>
    <t>Alen Benke</t>
  </si>
  <si>
    <t>ekonomist</t>
  </si>
  <si>
    <t>Mirko Gams</t>
  </si>
  <si>
    <t>vodoinstalater</t>
  </si>
  <si>
    <t>Melita Kovačević</t>
  </si>
  <si>
    <t>radnica</t>
  </si>
  <si>
    <t>Marica Jurec</t>
  </si>
  <si>
    <t xml:space="preserve">Nastavni predmet /
izborna (I) i fakultativna (F) nastava
</t>
  </si>
  <si>
    <t>Voditelj škole</t>
  </si>
  <si>
    <t>Članak 36. (godine radnog staža)</t>
  </si>
  <si>
    <t>Članak 15., stavak 2. (povoljnija norma)</t>
  </si>
  <si>
    <t>Članak 40., stavak 2. (povjerenik za zaštitu na radu)</t>
  </si>
  <si>
    <t>Članak 52. (sindikalni povjerenik/vječnik)</t>
  </si>
  <si>
    <t>Ljudevit Laušin</t>
  </si>
  <si>
    <t>magistar glazbene pedagogije</t>
  </si>
  <si>
    <t>komorno</t>
  </si>
  <si>
    <t>gitara</t>
  </si>
  <si>
    <t>RAZREDNIK - Đakovo</t>
  </si>
  <si>
    <t>IV.</t>
  </si>
  <si>
    <t>Adam Pavić</t>
  </si>
  <si>
    <t>SSS</t>
  </si>
  <si>
    <t>Razrednik - Đakovo</t>
  </si>
  <si>
    <t>V.</t>
  </si>
  <si>
    <t>Vedran Zec</t>
  </si>
  <si>
    <t>profesor glazbene kulture</t>
  </si>
  <si>
    <t>KOREPETICIJA</t>
  </si>
  <si>
    <t>klavir</t>
  </si>
  <si>
    <t>Brigita Menrat</t>
  </si>
  <si>
    <t>TEORIJSKA / SKUPNA NASTAVA / KOREPETICIJA</t>
  </si>
  <si>
    <t>Tomislav Radičević</t>
  </si>
  <si>
    <t>KOMORNO - tamb. kvartet</t>
  </si>
  <si>
    <t>Orkestar  - A i B grupa</t>
  </si>
  <si>
    <t>tambura - Đakovo</t>
  </si>
  <si>
    <t>Darko Šunić</t>
  </si>
  <si>
    <t>II.</t>
  </si>
  <si>
    <t>Tomislav Seiter</t>
  </si>
  <si>
    <t>tambura - pod. odj. Strizivojna</t>
  </si>
  <si>
    <t>RAZREDNIK - pod. odj. Strizivojna</t>
  </si>
  <si>
    <t>VI.</t>
  </si>
  <si>
    <t>Marijana Matijević</t>
  </si>
  <si>
    <t>magistra muzike</t>
  </si>
  <si>
    <t>Teorija glazbe</t>
  </si>
  <si>
    <t>Zbor glazbene škole A i B</t>
  </si>
  <si>
    <t>III.</t>
  </si>
  <si>
    <t>Igor Dumančić</t>
  </si>
  <si>
    <t>tambura - pod. odj. Semeljci</t>
  </si>
  <si>
    <t>Sandro Funarić</t>
  </si>
  <si>
    <t>I.</t>
  </si>
  <si>
    <t>Agneza Hegyi</t>
  </si>
  <si>
    <t>profesor violine</t>
  </si>
  <si>
    <t>violina</t>
  </si>
  <si>
    <t>Sanja Gavran</t>
  </si>
  <si>
    <t>solfeggio - Đakovo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</si>
  <si>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</si>
  <si>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</si>
  <si>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</si>
  <si>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</si>
  <si>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</si>
  <si>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</si>
  <si>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</si>
  <si>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</si>
  <si>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</si>
  <si>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</si>
  <si>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</si>
  <si>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</si>
  <si>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solfeggio - Semeljci</t>
  </si>
  <si>
    <t>solfeggio - Strizivojna</t>
  </si>
  <si>
    <t>Vladimir Čatić</t>
  </si>
  <si>
    <t>orkestar  - PO Strizivojna</t>
  </si>
  <si>
    <t>ZAMJENA po natječaju za Lilian Giber-Opačak</t>
  </si>
  <si>
    <t>Matea Matić</t>
  </si>
  <si>
    <t>magistra klavira</t>
  </si>
  <si>
    <t>Nikola Barišić</t>
  </si>
  <si>
    <t>glazenik tamburaš</t>
  </si>
  <si>
    <t>tambura - Strizivojna</t>
  </si>
  <si>
    <t>klavir obligatno</t>
  </si>
  <si>
    <t>RAZREDNIK - pod. odj. Semeljci</t>
  </si>
  <si>
    <t>prvostupnik</t>
  </si>
  <si>
    <t>komorna  - PO Semeljci</t>
  </si>
  <si>
    <t>ZAMJENA po natječaju za Martinu Radoš</t>
  </si>
  <si>
    <t>031 / 813-572; 821-260</t>
  </si>
  <si>
    <t>Antonija Božić</t>
  </si>
  <si>
    <t>Marijan Čatić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</si>
</sst>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[$-41A]d\.\ mmmm\ yyyy\."/>
    <numFmt numFmtId="173" formatCode="0.0"/>
    <numFmt numFmtId="174" formatCode="0.00000"/>
    <numFmt numFmtId="175" formatCode="00000"/>
    <numFmt numFmtId="176" formatCode="0.0000"/>
  </numFmts>
  <fonts count="60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i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8" fillId="33" borderId="0" xfId="35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" fillId="0" borderId="0" xfId="54" applyFont="1" applyFill="1" applyBorder="1" applyAlignment="1">
      <alignment/>
      <protection/>
    </xf>
    <xf numFmtId="0" fontId="13" fillId="0" borderId="0" xfId="52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53" applyFont="1" applyFill="1" applyBorder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4" applyFont="1" applyFill="1" applyBorder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/>
    </xf>
    <xf numFmtId="0" fontId="20" fillId="34" borderId="10" xfId="0" applyFont="1" applyFill="1" applyBorder="1" applyAlignment="1">
      <alignment vertical="center"/>
    </xf>
    <xf numFmtId="0" fontId="6" fillId="35" borderId="10" xfId="0" applyFont="1" applyFill="1" applyBorder="1" applyAlignment="1" applyProtection="1">
      <alignment horizontal="left"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 vertical="center" textRotation="90"/>
    </xf>
    <xf numFmtId="1" fontId="13" fillId="0" borderId="0" xfId="0" applyNumberFormat="1" applyFont="1" applyFill="1" applyBorder="1" applyAlignment="1">
      <alignment vertical="center"/>
    </xf>
    <xf numFmtId="0" fontId="2" fillId="0" borderId="0" xfId="55" applyFont="1" applyFill="1" applyBorder="1">
      <alignment/>
      <protection/>
    </xf>
    <xf numFmtId="49" fontId="17" fillId="0" borderId="0" xfId="55" applyNumberFormat="1" applyFont="1" applyFill="1" applyBorder="1" applyAlignment="1">
      <alignment vertical="center"/>
      <protection/>
    </xf>
    <xf numFmtId="49" fontId="17" fillId="0" borderId="0" xfId="55" applyNumberFormat="1" applyFont="1" applyFill="1" applyBorder="1" applyAlignment="1">
      <alignment horizontal="right" vertical="center"/>
      <protection/>
    </xf>
    <xf numFmtId="49" fontId="22" fillId="34" borderId="10" xfId="55" applyNumberFormat="1" applyFont="1" applyFill="1" applyBorder="1" applyAlignment="1">
      <alignment horizontal="center" textRotation="90" wrapText="1"/>
      <protection/>
    </xf>
    <xf numFmtId="49" fontId="22" fillId="34" borderId="10" xfId="55" applyNumberFormat="1" applyFont="1" applyFill="1" applyBorder="1" applyAlignment="1">
      <alignment horizontal="center" vertical="center" textRotation="90" wrapText="1"/>
      <protection/>
    </xf>
    <xf numFmtId="49" fontId="2" fillId="0" borderId="0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>
      <alignment/>
      <protection/>
    </xf>
    <xf numFmtId="1" fontId="5" fillId="36" borderId="10" xfId="55" applyNumberFormat="1" applyFont="1" applyFill="1" applyBorder="1" applyAlignment="1">
      <alignment horizontal="right" vertical="center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49" fontId="4" fillId="0" borderId="0" xfId="55" applyNumberFormat="1" applyFont="1" applyFill="1" applyBorder="1" applyAlignment="1">
      <alignment vertical="center"/>
      <protection/>
    </xf>
    <xf numFmtId="1" fontId="13" fillId="0" borderId="0" xfId="55" applyNumberFormat="1" applyFont="1" applyFill="1" applyBorder="1" applyAlignment="1">
      <alignment horizontal="right" vertical="center"/>
      <protection/>
    </xf>
    <xf numFmtId="49" fontId="4" fillId="0" borderId="0" xfId="55" applyNumberFormat="1" applyFont="1" applyFill="1" applyBorder="1" applyAlignment="1">
      <alignment vertical="center" textRotation="90" shrinkToFit="1"/>
      <protection/>
    </xf>
    <xf numFmtId="0" fontId="4" fillId="0" borderId="0" xfId="55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1" fontId="19" fillId="34" borderId="10" xfId="55" applyNumberFormat="1" applyFont="1" applyFill="1" applyBorder="1" applyAlignment="1">
      <alignment horizontal="right" vertical="center"/>
      <protection/>
    </xf>
    <xf numFmtId="49" fontId="22" fillId="34" borderId="10" xfId="55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49" fontId="7" fillId="0" borderId="12" xfId="55" applyNumberFormat="1" applyFont="1" applyFill="1" applyBorder="1" applyAlignment="1">
      <alignment horizontal="left" vertical="center" shrinkToFit="1"/>
      <protection/>
    </xf>
    <xf numFmtId="1" fontId="5" fillId="0" borderId="12" xfId="55" applyNumberFormat="1" applyFont="1" applyFill="1" applyBorder="1" applyAlignment="1">
      <alignment horizontal="right" vertical="center"/>
      <protection/>
    </xf>
    <xf numFmtId="1" fontId="19" fillId="0" borderId="12" xfId="55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21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24" fillId="0" borderId="10" xfId="0" applyNumberFormat="1" applyFont="1" applyFill="1" applyBorder="1" applyAlignment="1" applyProtection="1">
      <alignment vertical="center" wrapText="1"/>
      <protection locked="0"/>
    </xf>
    <xf numFmtId="49" fontId="14" fillId="37" borderId="13" xfId="0" applyNumberFormat="1" applyFont="1" applyFill="1" applyBorder="1" applyAlignment="1" applyProtection="1">
      <alignment horizontal="left" vertical="center"/>
      <protection/>
    </xf>
    <xf numFmtId="49" fontId="22" fillId="34" borderId="14" xfId="55" applyNumberFormat="1" applyFont="1" applyFill="1" applyBorder="1" applyAlignment="1">
      <alignment vertical="center"/>
      <protection/>
    </xf>
    <xf numFmtId="49" fontId="22" fillId="34" borderId="12" xfId="55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49" fontId="17" fillId="0" borderId="15" xfId="55" applyNumberFormat="1" applyFont="1" applyFill="1" applyBorder="1" applyAlignment="1">
      <alignment vertical="center"/>
      <protection/>
    </xf>
    <xf numFmtId="49" fontId="7" fillId="36" borderId="13" xfId="55" applyNumberFormat="1" applyFont="1" applyFill="1" applyBorder="1" applyAlignment="1">
      <alignment horizontal="left" vertical="center" shrinkToFit="1"/>
      <protection/>
    </xf>
    <xf numFmtId="49" fontId="4" fillId="0" borderId="13" xfId="55" applyNumberFormat="1" applyFont="1" applyFill="1" applyBorder="1" applyAlignment="1">
      <alignment horizontal="left" vertical="center"/>
      <protection/>
    </xf>
    <xf numFmtId="49" fontId="17" fillId="0" borderId="13" xfId="55" applyNumberFormat="1" applyFont="1" applyFill="1" applyBorder="1" applyAlignment="1">
      <alignment horizontal="center" vertical="center"/>
      <protection/>
    </xf>
    <xf numFmtId="49" fontId="22" fillId="34" borderId="16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textRotation="90" wrapText="1"/>
    </xf>
    <xf numFmtId="0" fontId="9" fillId="35" borderId="18" xfId="0" applyFont="1" applyFill="1" applyBorder="1" applyAlignment="1">
      <alignment horizontal="center" vertical="center" textRotation="90" wrapText="1"/>
    </xf>
    <xf numFmtId="0" fontId="11" fillId="35" borderId="18" xfId="0" applyFont="1" applyFill="1" applyBorder="1" applyAlignment="1">
      <alignment horizontal="left" textRotation="90"/>
    </xf>
    <xf numFmtId="0" fontId="9" fillId="35" borderId="18" xfId="0" applyFont="1" applyFill="1" applyBorder="1" applyAlignment="1">
      <alignment horizontal="left" textRotation="90"/>
    </xf>
    <xf numFmtId="0" fontId="11" fillId="38" borderId="18" xfId="0" applyFont="1" applyFill="1" applyBorder="1" applyAlignment="1">
      <alignment horizontal="center" textRotation="90"/>
    </xf>
    <xf numFmtId="0" fontId="9" fillId="35" borderId="18" xfId="0" applyFont="1" applyFill="1" applyBorder="1" applyAlignment="1">
      <alignment horizontal="center" textRotation="90"/>
    </xf>
    <xf numFmtId="0" fontId="9" fillId="35" borderId="18" xfId="0" applyFont="1" applyFill="1" applyBorder="1" applyAlignment="1">
      <alignment textRotation="90"/>
    </xf>
    <xf numFmtId="0" fontId="11" fillId="38" borderId="18" xfId="0" applyFont="1" applyFill="1" applyBorder="1" applyAlignment="1">
      <alignment textRotation="90"/>
    </xf>
    <xf numFmtId="0" fontId="11" fillId="35" borderId="18" xfId="0" applyFont="1" applyFill="1" applyBorder="1" applyAlignment="1">
      <alignment textRotation="90"/>
    </xf>
    <xf numFmtId="0" fontId="11" fillId="38" borderId="19" xfId="0" applyFont="1" applyFill="1" applyBorder="1" applyAlignment="1" applyProtection="1">
      <alignment textRotation="90"/>
      <protection/>
    </xf>
    <xf numFmtId="0" fontId="9" fillId="0" borderId="0" xfId="0" applyFont="1" applyAlignment="1">
      <alignment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4" xfId="0" applyNumberFormat="1" applyFont="1" applyBorder="1" applyAlignment="1" applyProtection="1">
      <alignment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Fill="1" applyBorder="1" applyAlignment="1" applyProtection="1">
      <alignment vertical="center" wrapText="1"/>
      <protection locked="0"/>
    </xf>
    <xf numFmtId="2" fontId="9" fillId="0" borderId="21" xfId="0" applyNumberFormat="1" applyFont="1" applyBorder="1" applyAlignment="1" applyProtection="1">
      <alignment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8" fillId="39" borderId="10" xfId="0" applyFont="1" applyFill="1" applyBorder="1" applyAlignment="1" applyProtection="1">
      <alignment vertical="center" wrapText="1"/>
      <protection locked="0"/>
    </xf>
    <xf numFmtId="0" fontId="25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23" xfId="0" applyNumberFormat="1" applyFont="1" applyFill="1" applyBorder="1" applyAlignment="1" applyProtection="1">
      <alignment vertical="center" wrapText="1"/>
      <protection locked="0"/>
    </xf>
    <xf numFmtId="0" fontId="25" fillId="39" borderId="23" xfId="0" applyNumberFormat="1" applyFont="1" applyFill="1" applyBorder="1" applyAlignment="1" applyProtection="1">
      <alignment vertical="center" wrapText="1"/>
      <protection locked="0"/>
    </xf>
    <xf numFmtId="2" fontId="8" fillId="39" borderId="24" xfId="0" applyNumberFormat="1" applyFont="1" applyFill="1" applyBorder="1" applyAlignment="1" applyProtection="1">
      <alignment vertical="center" wrapText="1"/>
      <protection locked="0"/>
    </xf>
    <xf numFmtId="173" fontId="11" fillId="38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16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39" borderId="23" xfId="0" applyFont="1" applyFill="1" applyBorder="1" applyAlignment="1" applyProtection="1">
      <alignment vertical="center" wrapText="1"/>
      <protection locked="0"/>
    </xf>
    <xf numFmtId="16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vertical="center" wrapText="1"/>
      <protection locked="0"/>
    </xf>
    <xf numFmtId="0" fontId="8" fillId="39" borderId="10" xfId="0" applyNumberFormat="1" applyFont="1" applyFill="1" applyBorder="1" applyAlignment="1" applyProtection="1">
      <alignment vertical="center" wrapText="1"/>
      <protection locked="0"/>
    </xf>
    <xf numFmtId="0" fontId="25" fillId="39" borderId="10" xfId="0" applyNumberFormat="1" applyFont="1" applyFill="1" applyBorder="1" applyAlignment="1" applyProtection="1">
      <alignment vertical="center" wrapText="1"/>
      <protection locked="0"/>
    </xf>
    <xf numFmtId="2" fontId="8" fillId="39" borderId="10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16" fontId="9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3" xfId="0" applyNumberFormat="1" applyFont="1" applyBorder="1" applyAlignment="1" applyProtection="1">
      <alignment vertical="center" wrapText="1"/>
      <protection locked="0"/>
    </xf>
    <xf numFmtId="2" fontId="9" fillId="0" borderId="23" xfId="0" applyNumberFormat="1" applyFont="1" applyBorder="1" applyAlignment="1" applyProtection="1">
      <alignment vertical="center" wrapText="1"/>
      <protection locked="0"/>
    </xf>
    <xf numFmtId="0" fontId="23" fillId="35" borderId="28" xfId="0" applyFont="1" applyFill="1" applyBorder="1" applyAlignment="1" applyProtection="1">
      <alignment vertical="center" wrapText="1"/>
      <protection/>
    </xf>
    <xf numFmtId="0" fontId="23" fillId="35" borderId="29" xfId="0" applyFont="1" applyFill="1" applyBorder="1" applyAlignment="1" applyProtection="1">
      <alignment vertical="center" wrapText="1"/>
      <protection/>
    </xf>
    <xf numFmtId="0" fontId="9" fillId="0" borderId="30" xfId="0" applyNumberFormat="1" applyFont="1" applyBorder="1" applyAlignment="1" applyProtection="1">
      <alignment horizontal="center" vertical="center" wrapText="1"/>
      <protection locked="0"/>
    </xf>
    <xf numFmtId="0" fontId="9" fillId="0" borderId="31" xfId="0" applyNumberFormat="1" applyFont="1" applyBorder="1" applyAlignment="1" applyProtection="1">
      <alignment horizontal="center" vertical="center" wrapText="1"/>
      <protection locked="0"/>
    </xf>
    <xf numFmtId="2" fontId="9" fillId="0" borderId="24" xfId="0" applyNumberFormat="1" applyFont="1" applyBorder="1" applyAlignment="1" applyProtection="1">
      <alignment vertical="center" wrapText="1"/>
      <protection locked="0"/>
    </xf>
    <xf numFmtId="0" fontId="9" fillId="0" borderId="32" xfId="0" applyNumberFormat="1" applyFont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19" fillId="34" borderId="14" xfId="0" applyFont="1" applyFill="1" applyBorder="1" applyAlignment="1" applyProtection="1">
      <alignment horizontal="left"/>
      <protection locked="0"/>
    </xf>
    <xf numFmtId="0" fontId="19" fillId="34" borderId="12" xfId="0" applyFont="1" applyFill="1" applyBorder="1" applyAlignment="1" applyProtection="1">
      <alignment horizontal="left"/>
      <protection locked="0"/>
    </xf>
    <xf numFmtId="0" fontId="19" fillId="34" borderId="13" xfId="0" applyFont="1" applyFill="1" applyBorder="1" applyAlignment="1" applyProtection="1">
      <alignment horizontal="left"/>
      <protection locked="0"/>
    </xf>
    <xf numFmtId="1" fontId="5" fillId="35" borderId="14" xfId="0" applyNumberFormat="1" applyFont="1" applyFill="1" applyBorder="1" applyAlignment="1" applyProtection="1">
      <alignment horizontal="left"/>
      <protection locked="0"/>
    </xf>
    <xf numFmtId="1" fontId="5" fillId="35" borderId="12" xfId="0" applyNumberFormat="1" applyFont="1" applyFill="1" applyBorder="1" applyAlignment="1" applyProtection="1">
      <alignment horizontal="left"/>
      <protection locked="0"/>
    </xf>
    <xf numFmtId="1" fontId="5" fillId="35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5" fillId="35" borderId="14" xfId="0" applyFont="1" applyFill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35" borderId="13" xfId="0" applyFont="1" applyFill="1" applyBorder="1" applyAlignment="1" applyProtection="1">
      <alignment horizontal="left"/>
      <protection locked="0"/>
    </xf>
    <xf numFmtId="0" fontId="5" fillId="17" borderId="21" xfId="0" applyFont="1" applyFill="1" applyBorder="1" applyAlignment="1">
      <alignment horizontal="left" vertical="center"/>
    </xf>
    <xf numFmtId="0" fontId="5" fillId="17" borderId="33" xfId="0" applyFont="1" applyFill="1" applyBorder="1" applyAlignment="1">
      <alignment horizontal="left" vertical="center"/>
    </xf>
    <xf numFmtId="0" fontId="5" fillId="17" borderId="34" xfId="0" applyFont="1" applyFill="1" applyBorder="1" applyAlignment="1">
      <alignment horizontal="left" vertical="center"/>
    </xf>
    <xf numFmtId="0" fontId="5" fillId="17" borderId="15" xfId="0" applyFont="1" applyFill="1" applyBorder="1" applyAlignment="1">
      <alignment horizontal="left" vertical="center"/>
    </xf>
    <xf numFmtId="49" fontId="7" fillId="36" borderId="14" xfId="55" applyNumberFormat="1" applyFont="1" applyFill="1" applyBorder="1" applyAlignment="1">
      <alignment horizontal="left" vertical="center" shrinkToFit="1"/>
      <protection/>
    </xf>
    <xf numFmtId="49" fontId="7" fillId="36" borderId="13" xfId="55" applyNumberFormat="1" applyFont="1" applyFill="1" applyBorder="1" applyAlignment="1">
      <alignment horizontal="left" vertical="center" shrinkToFit="1"/>
      <protection/>
    </xf>
    <xf numFmtId="49" fontId="4" fillId="0" borderId="14" xfId="55" applyNumberFormat="1" applyFont="1" applyFill="1" applyBorder="1" applyAlignment="1">
      <alignment horizontal="left" vertical="center"/>
      <protection/>
    </xf>
    <xf numFmtId="49" fontId="4" fillId="0" borderId="13" xfId="55" applyNumberFormat="1" applyFont="1" applyFill="1" applyBorder="1" applyAlignment="1">
      <alignment horizontal="left" vertical="center"/>
      <protection/>
    </xf>
    <xf numFmtId="49" fontId="22" fillId="34" borderId="14" xfId="55" applyNumberFormat="1" applyFont="1" applyFill="1" applyBorder="1" applyAlignment="1">
      <alignment horizontal="left" vertical="center"/>
      <protection/>
    </xf>
    <xf numFmtId="49" fontId="22" fillId="34" borderId="12" xfId="55" applyNumberFormat="1" applyFont="1" applyFill="1" applyBorder="1" applyAlignment="1">
      <alignment horizontal="left" vertical="center"/>
      <protection/>
    </xf>
    <xf numFmtId="49" fontId="22" fillId="34" borderId="13" xfId="55" applyNumberFormat="1" applyFont="1" applyFill="1" applyBorder="1" applyAlignment="1">
      <alignment horizontal="left" vertical="center"/>
      <protection/>
    </xf>
    <xf numFmtId="0" fontId="19" fillId="34" borderId="14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left"/>
    </xf>
    <xf numFmtId="0" fontId="19" fillId="34" borderId="13" xfId="0" applyFont="1" applyFill="1" applyBorder="1" applyAlignment="1">
      <alignment horizontal="left"/>
    </xf>
    <xf numFmtId="49" fontId="22" fillId="34" borderId="14" xfId="55" applyNumberFormat="1" applyFont="1" applyFill="1" applyBorder="1" applyAlignment="1">
      <alignment horizontal="center" vertical="center" wrapText="1"/>
      <protection/>
    </xf>
    <xf numFmtId="49" fontId="22" fillId="34" borderId="13" xfId="55" applyNumberFormat="1" applyFont="1" applyFill="1" applyBorder="1" applyAlignment="1">
      <alignment horizontal="center" vertical="center" wrapText="1"/>
      <protection/>
    </xf>
    <xf numFmtId="49" fontId="17" fillId="0" borderId="14" xfId="55" applyNumberFormat="1" applyFont="1" applyFill="1" applyBorder="1" applyAlignment="1">
      <alignment horizontal="center" vertical="center"/>
      <protection/>
    </xf>
    <xf numFmtId="49" fontId="17" fillId="0" borderId="13" xfId="55" applyNumberFormat="1" applyFont="1" applyFill="1" applyBorder="1" applyAlignment="1">
      <alignment horizontal="center" vertical="center"/>
      <protection/>
    </xf>
    <xf numFmtId="49" fontId="14" fillId="37" borderId="14" xfId="0" applyNumberFormat="1" applyFont="1" applyFill="1" applyBorder="1" applyAlignment="1" applyProtection="1">
      <alignment horizontal="left" vertical="center"/>
      <protection/>
    </xf>
    <xf numFmtId="49" fontId="14" fillId="37" borderId="12" xfId="0" applyNumberFormat="1" applyFont="1" applyFill="1" applyBorder="1" applyAlignment="1" applyProtection="1">
      <alignment horizontal="left" vertical="center"/>
      <protection/>
    </xf>
    <xf numFmtId="49" fontId="14" fillId="37" borderId="13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17" borderId="33" xfId="55" applyNumberFormat="1" applyFont="1" applyFill="1" applyBorder="1" applyAlignment="1">
      <alignment horizontal="center" vertical="center"/>
      <protection/>
    </xf>
    <xf numFmtId="49" fontId="17" fillId="17" borderId="15" xfId="55" applyNumberFormat="1" applyFont="1" applyFill="1" applyBorder="1" applyAlignment="1">
      <alignment horizontal="center" vertical="center"/>
      <protection/>
    </xf>
    <xf numFmtId="49" fontId="22" fillId="34" borderId="12" xfId="55" applyNumberFormat="1" applyFont="1" applyFill="1" applyBorder="1" applyAlignment="1">
      <alignment horizontal="center" vertical="center"/>
      <protection/>
    </xf>
    <xf numFmtId="49" fontId="14" fillId="37" borderId="10" xfId="0" applyNumberFormat="1" applyFont="1" applyFill="1" applyBorder="1" applyAlignment="1" applyProtection="1">
      <alignment horizontal="left" vertical="center"/>
      <protection/>
    </xf>
    <xf numFmtId="49" fontId="22" fillId="34" borderId="34" xfId="55" applyNumberFormat="1" applyFont="1" applyFill="1" applyBorder="1" applyAlignment="1">
      <alignment horizontal="center" vertical="center" wrapText="1"/>
      <protection/>
    </xf>
    <xf numFmtId="49" fontId="22" fillId="34" borderId="16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3" fontId="11" fillId="38" borderId="35" xfId="0" applyNumberFormat="1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37" xfId="0" applyFont="1" applyFill="1" applyBorder="1" applyAlignment="1" applyProtection="1">
      <alignment horizontal="center" vertical="center" wrapText="1"/>
      <protection/>
    </xf>
    <xf numFmtId="173" fontId="11" fillId="0" borderId="35" xfId="0" applyNumberFormat="1" applyFont="1" applyFill="1" applyBorder="1" applyAlignment="1" applyProtection="1">
      <alignment horizontal="center" vertical="center" wrapText="1"/>
      <protection/>
    </xf>
    <xf numFmtId="173" fontId="11" fillId="0" borderId="36" xfId="0" applyNumberFormat="1" applyFont="1" applyFill="1" applyBorder="1" applyAlignment="1" applyProtection="1">
      <alignment horizontal="center" vertical="center" wrapText="1"/>
      <protection/>
    </xf>
    <xf numFmtId="173" fontId="11" fillId="0" borderId="37" xfId="0" applyNumberFormat="1" applyFont="1" applyFill="1" applyBorder="1" applyAlignment="1" applyProtection="1">
      <alignment horizontal="center" vertical="center" wrapText="1"/>
      <protection/>
    </xf>
    <xf numFmtId="1" fontId="11" fillId="38" borderId="38" xfId="0" applyNumberFormat="1" applyFont="1" applyFill="1" applyBorder="1" applyAlignment="1" applyProtection="1">
      <alignment horizontal="center" vertical="center" wrapText="1"/>
      <protection/>
    </xf>
    <xf numFmtId="1" fontId="11" fillId="38" borderId="39" xfId="0" applyNumberFormat="1" applyFont="1" applyFill="1" applyBorder="1" applyAlignment="1" applyProtection="1">
      <alignment horizontal="center" vertical="center" wrapText="1"/>
      <protection/>
    </xf>
    <xf numFmtId="1" fontId="11" fillId="38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/>
    </xf>
    <xf numFmtId="0" fontId="23" fillId="35" borderId="14" xfId="0" applyFont="1" applyFill="1" applyBorder="1" applyAlignment="1" applyProtection="1">
      <alignment horizontal="left" vertical="center" wrapText="1"/>
      <protection/>
    </xf>
    <xf numFmtId="0" fontId="23" fillId="35" borderId="12" xfId="0" applyFont="1" applyFill="1" applyBorder="1" applyAlignment="1" applyProtection="1">
      <alignment horizontal="left" vertical="center" wrapText="1"/>
      <protection/>
    </xf>
    <xf numFmtId="0" fontId="23" fillId="35" borderId="13" xfId="0" applyFont="1" applyFill="1" applyBorder="1" applyAlignment="1" applyProtection="1">
      <alignment horizontal="left" vertical="center" wrapText="1"/>
      <protection/>
    </xf>
    <xf numFmtId="173" fontId="11" fillId="38" borderId="18" xfId="0" applyNumberFormat="1" applyFont="1" applyFill="1" applyBorder="1" applyAlignment="1" applyProtection="1">
      <alignment horizontal="center" vertical="center" wrapText="1"/>
      <protection/>
    </xf>
    <xf numFmtId="173" fontId="11" fillId="38" borderId="36" xfId="0" applyNumberFormat="1" applyFont="1" applyFill="1" applyBorder="1" applyAlignment="1" applyProtection="1">
      <alignment horizontal="center" vertical="center" wrapText="1"/>
      <protection/>
    </xf>
    <xf numFmtId="173" fontId="11" fillId="38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Border="1" applyAlignment="1" applyProtection="1">
      <alignment horizontal="center" vertical="center" wrapText="1"/>
      <protection locked="0"/>
    </xf>
    <xf numFmtId="1" fontId="9" fillId="0" borderId="36" xfId="0" applyNumberFormat="1" applyFont="1" applyBorder="1" applyAlignment="1" applyProtection="1">
      <alignment horizontal="center" vertical="center" wrapText="1"/>
      <protection locked="0"/>
    </xf>
    <xf numFmtId="1" fontId="9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38" borderId="35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9" fillId="35" borderId="35" xfId="0" applyFont="1" applyFill="1" applyBorder="1" applyAlignment="1" applyProtection="1">
      <alignment horizontal="center" vertical="center" wrapText="1"/>
      <protection locked="0"/>
    </xf>
    <xf numFmtId="0" fontId="9" fillId="35" borderId="36" xfId="0" applyFont="1" applyFill="1" applyBorder="1" applyAlignment="1" applyProtection="1">
      <alignment horizontal="center" vertical="center" wrapText="1"/>
      <protection locked="0"/>
    </xf>
    <xf numFmtId="0" fontId="9" fillId="35" borderId="37" xfId="0" applyFont="1" applyFill="1" applyBorder="1" applyAlignment="1" applyProtection="1">
      <alignment horizontal="center" vertical="center" wrapText="1"/>
      <protection locked="0"/>
    </xf>
    <xf numFmtId="0" fontId="11" fillId="33" borderId="35" xfId="0" applyFont="1" applyFill="1" applyBorder="1" applyAlignment="1" applyProtection="1">
      <alignment horizontal="center" vertical="center" wrapText="1"/>
      <protection locked="0"/>
    </xf>
    <xf numFmtId="0" fontId="11" fillId="33" borderId="36" xfId="0" applyFont="1" applyFill="1" applyBorder="1" applyAlignment="1" applyProtection="1">
      <alignment horizontal="center" vertical="center" wrapText="1"/>
      <protection locked="0"/>
    </xf>
    <xf numFmtId="0" fontId="11" fillId="33" borderId="37" xfId="0" applyFont="1" applyFill="1" applyBorder="1" applyAlignment="1" applyProtection="1">
      <alignment horizontal="center" vertical="center" wrapText="1"/>
      <protection locked="0"/>
    </xf>
    <xf numFmtId="0" fontId="23" fillId="35" borderId="29" xfId="0" applyFont="1" applyFill="1" applyBorder="1" applyAlignment="1" applyProtection="1">
      <alignment horizontal="left" vertical="center" wrapText="1"/>
      <protection/>
    </xf>
    <xf numFmtId="0" fontId="23" fillId="35" borderId="45" xfId="0" applyFont="1" applyFill="1" applyBorder="1" applyAlignment="1" applyProtection="1">
      <alignment horizontal="left" vertical="center" wrapText="1"/>
      <protection/>
    </xf>
    <xf numFmtId="0" fontId="23" fillId="35" borderId="20" xfId="0" applyFont="1" applyFill="1" applyBorder="1" applyAlignment="1" applyProtection="1">
      <alignment horizontal="left" vertic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11" fillId="38" borderId="23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38" borderId="46" xfId="0" applyFont="1" applyFill="1" applyBorder="1" applyAlignment="1" applyProtection="1">
      <alignment horizontal="center" vertical="center" wrapText="1"/>
      <protection/>
    </xf>
    <xf numFmtId="0" fontId="11" fillId="38" borderId="27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left" vertical="center" wrapText="1"/>
      <protection/>
    </xf>
    <xf numFmtId="0" fontId="11" fillId="38" borderId="48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11" fillId="38" borderId="50" xfId="0" applyFont="1" applyFill="1" applyBorder="1" applyAlignment="1" applyProtection="1">
      <alignment horizontal="center" vertical="center" wrapText="1"/>
      <protection/>
    </xf>
    <xf numFmtId="0" fontId="11" fillId="38" borderId="51" xfId="0" applyFont="1" applyFill="1" applyBorder="1" applyAlignment="1" applyProtection="1">
      <alignment horizontal="center" vertical="center" wrapText="1"/>
      <protection/>
    </xf>
    <xf numFmtId="1" fontId="11" fillId="0" borderId="35" xfId="0" applyNumberFormat="1" applyFont="1" applyFill="1" applyBorder="1" applyAlignment="1" applyProtection="1">
      <alignment horizontal="center" vertical="center" wrapText="1"/>
      <protection/>
    </xf>
    <xf numFmtId="1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38" borderId="18" xfId="0" applyFont="1" applyFill="1" applyBorder="1" applyAlignment="1" applyProtection="1">
      <alignment horizontal="center" vertical="center" wrapText="1"/>
      <protection/>
    </xf>
    <xf numFmtId="1" fontId="11" fillId="38" borderId="35" xfId="0" applyNumberFormat="1" applyFont="1" applyFill="1" applyBorder="1" applyAlignment="1" applyProtection="1">
      <alignment horizontal="center" vertical="center" wrapText="1"/>
      <protection/>
    </xf>
    <xf numFmtId="1" fontId="11" fillId="38" borderId="36" xfId="0" applyNumberFormat="1" applyFont="1" applyFill="1" applyBorder="1" applyAlignment="1" applyProtection="1">
      <alignment horizontal="center" vertical="center" wrapText="1"/>
      <protection/>
    </xf>
    <xf numFmtId="1" fontId="11" fillId="38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1" fontId="11" fillId="38" borderId="18" xfId="0" applyNumberFormat="1" applyFont="1" applyFill="1" applyBorder="1" applyAlignment="1" applyProtection="1">
      <alignment horizontal="center" vertical="center" wrapText="1"/>
      <protection/>
    </xf>
    <xf numFmtId="0" fontId="11" fillId="38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173" fontId="11" fillId="38" borderId="50" xfId="0" applyNumberFormat="1" applyFont="1" applyFill="1" applyBorder="1" applyAlignment="1" applyProtection="1">
      <alignment horizontal="center" vertical="center" wrapText="1"/>
      <protection/>
    </xf>
    <xf numFmtId="173" fontId="11" fillId="38" borderId="51" xfId="0" applyNumberFormat="1" applyFont="1" applyFill="1" applyBorder="1" applyAlignment="1" applyProtection="1">
      <alignment horizontal="center" vertical="center" wrapText="1"/>
      <protection/>
    </xf>
    <xf numFmtId="173" fontId="11" fillId="38" borderId="25" xfId="0" applyNumberFormat="1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left" vertical="center" wrapText="1"/>
      <protection/>
    </xf>
    <xf numFmtId="0" fontId="23" fillId="35" borderId="15" xfId="0" applyFont="1" applyFill="1" applyBorder="1" applyAlignment="1" applyProtection="1">
      <alignment horizontal="left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25" xfId="0" applyBorder="1" applyAlignment="1">
      <alignment/>
    </xf>
    <xf numFmtId="0" fontId="21" fillId="34" borderId="3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 textRotation="90"/>
    </xf>
    <xf numFmtId="0" fontId="21" fillId="34" borderId="46" xfId="0" applyFont="1" applyFill="1" applyBorder="1" applyAlignment="1">
      <alignment horizontal="center" vertical="center" textRotation="90"/>
    </xf>
    <xf numFmtId="0" fontId="21" fillId="34" borderId="10" xfId="0" applyFont="1" applyFill="1" applyBorder="1" applyAlignment="1">
      <alignment horizontal="center" vertical="center" textRotation="90"/>
    </xf>
    <xf numFmtId="0" fontId="21" fillId="34" borderId="27" xfId="0" applyFont="1" applyFill="1" applyBorder="1" applyAlignment="1">
      <alignment horizontal="center" vertical="center" textRotation="90"/>
    </xf>
    <xf numFmtId="0" fontId="21" fillId="34" borderId="10" xfId="0" applyFont="1" applyFill="1" applyBorder="1" applyAlignment="1">
      <alignment horizontal="center" vertical="center" textRotation="90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14_Mišljenje Ureda na Plan upisa za 2004-2005 ODSTUPANJA" xfId="52"/>
    <cellStyle name="Normal_20_Medimurska zupanija tablica-upisi" xfId="53"/>
    <cellStyle name="Normal_Query1" xfId="54"/>
    <cellStyle name="Normalno 2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178"/>
  <sheetViews>
    <sheetView showGridLines="0" tabSelected="1" workbookViewId="0" topLeftCell="A1">
      <selection activeCell="B11" sqref="B11:J11"/>
    </sheetView>
  </sheetViews>
  <sheetFormatPr defaultColWidth="11.421875" defaultRowHeight="12.75"/>
  <cols>
    <col min="1" max="1" width="20.57421875" style="1" customWidth="1"/>
    <col min="2" max="7" width="5.00390625" style="1" customWidth="1"/>
    <col min="8" max="8" width="5.8515625" style="1" customWidth="1"/>
    <col min="9" max="10" width="5.00390625" style="1" customWidth="1"/>
    <col min="11" max="11" width="8.00390625" style="1" customWidth="1"/>
    <col min="12" max="15" width="5.00390625" style="1" customWidth="1"/>
    <col min="16" max="16" width="12.140625" style="1" hidden="1" customWidth="1"/>
    <col min="17" max="17" width="14.421875" style="1" bestFit="1" customWidth="1"/>
    <col min="18" max="18" width="12.421875" style="1" bestFit="1" customWidth="1"/>
    <col min="19" max="19" width="12.00390625" style="1" customWidth="1"/>
    <col min="20" max="20" width="7.140625" style="1" customWidth="1"/>
    <col min="21" max="21" width="9.140625" style="1" customWidth="1"/>
    <col min="22" max="23" width="18.8515625" style="1" hidden="1" customWidth="1"/>
    <col min="24" max="24" width="17.8515625" style="1" hidden="1" customWidth="1"/>
    <col min="25" max="34" width="18.8515625" style="1" hidden="1" customWidth="1"/>
    <col min="35" max="35" width="32.140625" style="1" hidden="1" customWidth="1"/>
    <col min="36" max="36" width="18.8515625" style="1" hidden="1" customWidth="1"/>
    <col min="37" max="37" width="5.8515625" style="1" hidden="1" customWidth="1"/>
    <col min="38" max="38" width="10.00390625" style="1" hidden="1" customWidth="1"/>
    <col min="39" max="16384" width="11.421875" style="1" customWidth="1"/>
  </cols>
  <sheetData>
    <row r="1" spans="1:10" ht="15" customHeight="1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</row>
    <row r="3" spans="1:38" ht="12.75">
      <c r="A3" s="48" t="s">
        <v>1</v>
      </c>
      <c r="B3" s="155" t="s">
        <v>181</v>
      </c>
      <c r="C3" s="156"/>
      <c r="D3" s="156"/>
      <c r="E3" s="156"/>
      <c r="F3" s="156"/>
      <c r="G3" s="156"/>
      <c r="H3" s="156"/>
      <c r="I3" s="156"/>
      <c r="J3" s="157"/>
      <c r="K3" s="3"/>
      <c r="L3" s="3"/>
      <c r="M3" s="3"/>
      <c r="N3" s="3"/>
      <c r="O3" s="3"/>
      <c r="P3" s="3"/>
      <c r="V3" s="48" t="s">
        <v>1</v>
      </c>
      <c r="W3" s="48" t="s">
        <v>91</v>
      </c>
      <c r="X3" s="48" t="s">
        <v>57</v>
      </c>
      <c r="Y3" s="48" t="s">
        <v>65</v>
      </c>
      <c r="Z3" s="48" t="s">
        <v>56</v>
      </c>
      <c r="AA3" s="48" t="s">
        <v>50</v>
      </c>
      <c r="AB3" s="48" t="s">
        <v>51</v>
      </c>
      <c r="AC3" s="48" t="s">
        <v>157</v>
      </c>
      <c r="AD3" s="48" t="s">
        <v>30</v>
      </c>
      <c r="AE3" s="48" t="s">
        <v>31</v>
      </c>
      <c r="AF3" s="48" t="s">
        <v>32</v>
      </c>
      <c r="AG3" s="48" t="s">
        <v>0</v>
      </c>
      <c r="AH3" s="48" t="s">
        <v>2</v>
      </c>
      <c r="AI3" s="48" t="s">
        <v>33</v>
      </c>
      <c r="AJ3" s="48" t="s">
        <v>38</v>
      </c>
      <c r="AK3" s="48" t="s">
        <v>41</v>
      </c>
      <c r="AL3" s="48" t="s">
        <v>42</v>
      </c>
    </row>
    <row r="4" spans="1:38" ht="12.75">
      <c r="A4" s="48" t="s">
        <v>91</v>
      </c>
      <c r="B4" s="161" t="s">
        <v>182</v>
      </c>
      <c r="C4" s="162"/>
      <c r="D4" s="162"/>
      <c r="E4" s="162"/>
      <c r="F4" s="162"/>
      <c r="G4" s="162"/>
      <c r="H4" s="162"/>
      <c r="I4" s="162"/>
      <c r="J4" s="163"/>
      <c r="K4" s="3"/>
      <c r="L4" s="3"/>
      <c r="M4" s="3"/>
      <c r="N4" s="3"/>
      <c r="O4" s="3"/>
      <c r="P4" s="3"/>
      <c r="V4" s="1" t="str">
        <f>NazivSkole</f>
        <v>OŠ "Ivan Goran Kovačić"</v>
      </c>
      <c r="W4" s="1" t="str">
        <f>SifraSkole</f>
        <v>14-022-002</v>
      </c>
      <c r="X4" s="1" t="str">
        <f>VrstaSkole</f>
        <v>glazbena</v>
      </c>
      <c r="Y4" s="1" t="str">
        <f>Osnivac</f>
        <v>državna</v>
      </c>
      <c r="Z4" s="1" t="str">
        <f>Zupanija</f>
        <v>Osječko-baranjska</v>
      </c>
      <c r="AA4" s="23" t="str">
        <f>GradMjesto</f>
        <v>Đakovo</v>
      </c>
      <c r="AB4" s="1">
        <f>PostanskiBroj</f>
        <v>31400</v>
      </c>
      <c r="AC4" s="1" t="str">
        <f>Ulica</f>
        <v>Kralja Tomislava 25</v>
      </c>
      <c r="AD4" s="1" t="str">
        <f>Telefon</f>
        <v>031 / 813-572; 821-260</v>
      </c>
      <c r="AE4" s="1" t="str">
        <f>Fax</f>
        <v>031 / 813-282</v>
      </c>
      <c r="AF4" s="1" t="str">
        <f>Email</f>
        <v>igkdjak@gmail.com</v>
      </c>
      <c r="AG4" s="1" t="str">
        <f>Ravnatelj</f>
        <v>Tihomir Benke, prof.</v>
      </c>
      <c r="AH4" s="1" t="str">
        <f>Mob</f>
        <v>098/223-234</v>
      </c>
      <c r="AI4" s="1">
        <f>Povrsina</f>
        <v>0</v>
      </c>
      <c r="AJ4" s="1" t="str">
        <f>Grijanje</f>
        <v>centralno</v>
      </c>
      <c r="AK4" s="1" t="str">
        <f>Prostor</f>
        <v>da</v>
      </c>
      <c r="AL4" s="1">
        <f>Smjena</f>
        <v>2</v>
      </c>
    </row>
    <row r="5" spans="1:16" ht="12.75">
      <c r="A5" s="48" t="s">
        <v>57</v>
      </c>
      <c r="B5" s="164" t="s">
        <v>93</v>
      </c>
      <c r="C5" s="165"/>
      <c r="D5" s="165"/>
      <c r="E5" s="165"/>
      <c r="F5" s="165"/>
      <c r="G5" s="165"/>
      <c r="H5" s="165"/>
      <c r="I5" s="165"/>
      <c r="J5" s="166"/>
      <c r="K5" s="3"/>
      <c r="L5" s="3"/>
      <c r="M5" s="3"/>
      <c r="N5" s="3"/>
      <c r="O5" s="3"/>
      <c r="P5" s="3"/>
    </row>
    <row r="6" spans="1:16" ht="12.75">
      <c r="A6" s="48" t="s">
        <v>65</v>
      </c>
      <c r="B6" s="164" t="s">
        <v>61</v>
      </c>
      <c r="C6" s="165"/>
      <c r="D6" s="165"/>
      <c r="E6" s="165"/>
      <c r="F6" s="165"/>
      <c r="G6" s="165"/>
      <c r="H6" s="165"/>
      <c r="I6" s="165"/>
      <c r="J6" s="166"/>
      <c r="K6" s="3"/>
      <c r="L6" s="3"/>
      <c r="M6" s="3"/>
      <c r="N6" s="3"/>
      <c r="O6" s="3"/>
      <c r="P6" s="3"/>
    </row>
    <row r="7" spans="1:16" ht="12.75">
      <c r="A7" s="48" t="s">
        <v>56</v>
      </c>
      <c r="B7" s="158" t="s">
        <v>79</v>
      </c>
      <c r="C7" s="159"/>
      <c r="D7" s="159"/>
      <c r="E7" s="159"/>
      <c r="F7" s="159"/>
      <c r="G7" s="159"/>
      <c r="H7" s="159"/>
      <c r="I7" s="159"/>
      <c r="J7" s="160"/>
      <c r="K7" s="3"/>
      <c r="L7" s="3"/>
      <c r="M7" s="3"/>
      <c r="N7" s="3"/>
      <c r="O7" s="3"/>
      <c r="P7" s="3"/>
    </row>
    <row r="8" spans="1:16" ht="12.75">
      <c r="A8" s="48" t="s">
        <v>50</v>
      </c>
      <c r="B8" s="152" t="s">
        <v>183</v>
      </c>
      <c r="C8" s="153"/>
      <c r="D8" s="153"/>
      <c r="E8" s="153"/>
      <c r="F8" s="153"/>
      <c r="G8" s="153"/>
      <c r="H8" s="153"/>
      <c r="I8" s="153"/>
      <c r="J8" s="154"/>
      <c r="K8" s="18"/>
      <c r="L8" s="18"/>
      <c r="M8" s="18"/>
      <c r="N8" s="18"/>
      <c r="O8" s="18"/>
      <c r="P8" s="18"/>
    </row>
    <row r="9" spans="1:16" ht="12.75">
      <c r="A9" s="48" t="s">
        <v>51</v>
      </c>
      <c r="B9" s="152">
        <v>31400</v>
      </c>
      <c r="C9" s="153"/>
      <c r="D9" s="153"/>
      <c r="E9" s="153"/>
      <c r="F9" s="153"/>
      <c r="G9" s="153"/>
      <c r="H9" s="153"/>
      <c r="I9" s="153"/>
      <c r="J9" s="154"/>
      <c r="K9" s="18"/>
      <c r="L9" s="18"/>
      <c r="M9" s="18"/>
      <c r="N9" s="18"/>
      <c r="O9" s="18"/>
      <c r="P9" s="18"/>
    </row>
    <row r="10" spans="1:16" ht="12.75">
      <c r="A10" s="48" t="s">
        <v>157</v>
      </c>
      <c r="B10" s="152" t="s">
        <v>184</v>
      </c>
      <c r="C10" s="153"/>
      <c r="D10" s="153"/>
      <c r="E10" s="153"/>
      <c r="F10" s="153"/>
      <c r="G10" s="153"/>
      <c r="H10" s="153"/>
      <c r="I10" s="153"/>
      <c r="J10" s="154"/>
      <c r="K10" s="18"/>
      <c r="L10" s="18"/>
      <c r="M10" s="18"/>
      <c r="N10" s="18"/>
      <c r="O10" s="18"/>
      <c r="P10" s="18"/>
    </row>
    <row r="11" spans="1:16" ht="12.75">
      <c r="A11" s="48" t="s">
        <v>30</v>
      </c>
      <c r="B11" s="152" t="s">
        <v>280</v>
      </c>
      <c r="C11" s="153"/>
      <c r="D11" s="153"/>
      <c r="E11" s="153"/>
      <c r="F11" s="153"/>
      <c r="G11" s="153"/>
      <c r="H11" s="153"/>
      <c r="I11" s="153"/>
      <c r="J11" s="154"/>
      <c r="K11" s="19"/>
      <c r="L11" s="19"/>
      <c r="M11" s="19"/>
      <c r="N11" s="19"/>
      <c r="O11" s="20"/>
      <c r="P11" s="19"/>
    </row>
    <row r="12" spans="1:16" ht="12.75">
      <c r="A12" s="48" t="s">
        <v>31</v>
      </c>
      <c r="B12" s="152" t="s">
        <v>185</v>
      </c>
      <c r="C12" s="153"/>
      <c r="D12" s="153"/>
      <c r="E12" s="153"/>
      <c r="F12" s="153"/>
      <c r="G12" s="153"/>
      <c r="H12" s="153"/>
      <c r="I12" s="153"/>
      <c r="J12" s="154"/>
      <c r="K12" s="19"/>
      <c r="L12" s="19"/>
      <c r="M12" s="19"/>
      <c r="N12" s="19"/>
      <c r="O12" s="20"/>
      <c r="P12" s="19"/>
    </row>
    <row r="13" spans="1:16" ht="12.75">
      <c r="A13" s="48" t="s">
        <v>32</v>
      </c>
      <c r="B13" s="152" t="s">
        <v>186</v>
      </c>
      <c r="C13" s="153"/>
      <c r="D13" s="153"/>
      <c r="E13" s="153"/>
      <c r="F13" s="153"/>
      <c r="G13" s="153"/>
      <c r="H13" s="153"/>
      <c r="I13" s="153"/>
      <c r="J13" s="154"/>
      <c r="K13" s="19"/>
      <c r="L13" s="19"/>
      <c r="M13" s="19"/>
      <c r="N13" s="19"/>
      <c r="O13" s="20"/>
      <c r="P13" s="19"/>
    </row>
    <row r="14" spans="1:16" ht="12.75">
      <c r="A14" s="48" t="s">
        <v>0</v>
      </c>
      <c r="B14" s="152" t="s">
        <v>187</v>
      </c>
      <c r="C14" s="153"/>
      <c r="D14" s="153"/>
      <c r="E14" s="153"/>
      <c r="F14" s="153"/>
      <c r="G14" s="153"/>
      <c r="H14" s="153"/>
      <c r="I14" s="153"/>
      <c r="J14" s="154"/>
      <c r="K14" s="18"/>
      <c r="L14" s="18"/>
      <c r="M14" s="18"/>
      <c r="N14" s="18"/>
      <c r="O14" s="18"/>
      <c r="P14" s="18"/>
    </row>
    <row r="15" spans="1:16" ht="12.75">
      <c r="A15" s="48" t="s">
        <v>2</v>
      </c>
      <c r="B15" s="152" t="s">
        <v>188</v>
      </c>
      <c r="C15" s="153"/>
      <c r="D15" s="153"/>
      <c r="E15" s="153"/>
      <c r="F15" s="153"/>
      <c r="G15" s="153"/>
      <c r="H15" s="153"/>
      <c r="I15" s="153"/>
      <c r="J15" s="154"/>
      <c r="K15" s="18"/>
      <c r="L15" s="18"/>
      <c r="M15" s="18"/>
      <c r="N15" s="18"/>
      <c r="O15" s="18"/>
      <c r="P15" s="18"/>
    </row>
    <row r="16" spans="1:16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18"/>
      <c r="L16" s="18"/>
      <c r="M16" s="18"/>
      <c r="N16" s="18"/>
      <c r="O16" s="18"/>
      <c r="P16" s="18"/>
    </row>
    <row r="17" ht="8.25" customHeight="1"/>
    <row r="18" spans="16:24" s="26" customFormat="1" ht="15" customHeight="1">
      <c r="P18" s="26" t="s">
        <v>93</v>
      </c>
      <c r="S18" s="52"/>
      <c r="T18" s="52"/>
      <c r="U18" s="52"/>
      <c r="V18" s="52"/>
      <c r="W18" s="52"/>
      <c r="X18" s="52"/>
    </row>
    <row r="19" spans="16:24" s="26" customFormat="1" ht="15" customHeight="1">
      <c r="P19" s="26" t="s">
        <v>94</v>
      </c>
      <c r="S19" s="52"/>
      <c r="T19" s="52"/>
      <c r="U19" s="52"/>
      <c r="V19" s="52"/>
      <c r="W19" s="52"/>
      <c r="X19" s="52"/>
    </row>
    <row r="20" s="26" customFormat="1" ht="15" customHeight="1">
      <c r="P20" s="1" t="s">
        <v>170</v>
      </c>
    </row>
    <row r="21" s="26" customFormat="1" ht="15" customHeight="1"/>
    <row r="22" s="26" customFormat="1" ht="15" customHeight="1">
      <c r="G22" s="28"/>
    </row>
    <row r="23" s="26" customFormat="1" ht="15" customHeight="1">
      <c r="C23" s="28"/>
    </row>
    <row r="24" s="26" customFormat="1" ht="15" customHeight="1"/>
    <row r="25" s="26" customFormat="1" ht="15" customHeight="1"/>
    <row r="26" spans="35:38" s="26" customFormat="1" ht="15" customHeight="1">
      <c r="AI26" s="29"/>
      <c r="AJ26" s="29"/>
      <c r="AK26" s="29"/>
      <c r="AL26" s="29"/>
    </row>
    <row r="27" spans="35:38" s="29" customFormat="1" ht="15" customHeight="1">
      <c r="AI27" s="26"/>
      <c r="AJ27" s="26"/>
      <c r="AK27" s="26"/>
      <c r="AL27" s="26"/>
    </row>
    <row r="28" s="26" customFormat="1" ht="15" customHeight="1"/>
    <row r="29" s="26" customFormat="1" ht="15" customHeight="1"/>
    <row r="30" s="26" customFormat="1" ht="15" customHeight="1"/>
    <row r="31" s="26" customFormat="1" ht="15" customHeight="1"/>
    <row r="32" s="26" customFormat="1" ht="15" customHeight="1"/>
    <row r="33" s="26" customFormat="1" ht="15" customHeight="1"/>
    <row r="34" s="26" customFormat="1" ht="15" customHeight="1"/>
    <row r="35" s="26" customFormat="1" ht="15" customHeight="1"/>
    <row r="36" s="26" customFormat="1" ht="15" customHeight="1"/>
    <row r="37" spans="35:38" s="26" customFormat="1" ht="15" customHeight="1">
      <c r="AI37" s="30"/>
      <c r="AJ37" s="30"/>
      <c r="AK37" s="30"/>
      <c r="AL37" s="30"/>
    </row>
    <row r="38" s="30" customFormat="1" ht="15" customHeight="1"/>
    <row r="39" s="30" customFormat="1" ht="15" customHeight="1"/>
    <row r="40" s="30" customFormat="1" ht="15" customHeight="1"/>
    <row r="41" spans="35:38" s="30" customFormat="1" ht="15" customHeight="1">
      <c r="AI41" s="26"/>
      <c r="AJ41" s="26"/>
      <c r="AK41" s="26"/>
      <c r="AL41" s="26"/>
    </row>
    <row r="42" s="26" customFormat="1" ht="15" customHeight="1"/>
    <row r="43" s="26" customFormat="1" ht="15" customHeight="1"/>
    <row r="44" spans="35:38" s="26" customFormat="1" ht="15" customHeight="1">
      <c r="AI44" s="27"/>
      <c r="AJ44" s="27"/>
      <c r="AK44" s="27"/>
      <c r="AL44" s="27"/>
    </row>
    <row r="45" spans="35:38" s="27" customFormat="1" ht="15" customHeight="1">
      <c r="AI45" s="26"/>
      <c r="AJ45" s="26"/>
      <c r="AK45" s="26"/>
      <c r="AL45" s="26"/>
    </row>
    <row r="46" s="26" customFormat="1" ht="15" customHeight="1"/>
    <row r="47" s="26" customFormat="1" ht="15" customHeight="1"/>
    <row r="48" s="26" customFormat="1" ht="15" customHeight="1"/>
    <row r="49" s="26" customFormat="1" ht="15" customHeight="1"/>
    <row r="50" s="26" customFormat="1" ht="15" customHeight="1"/>
    <row r="51" spans="35:38" s="26" customFormat="1" ht="15" customHeight="1">
      <c r="AI51" s="31"/>
      <c r="AJ51" s="31"/>
      <c r="AK51" s="31"/>
      <c r="AL51" s="31"/>
    </row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pans="35:38" s="31" customFormat="1" ht="15" customHeight="1">
      <c r="AI56" s="26"/>
      <c r="AJ56" s="26"/>
      <c r="AK56" s="26"/>
      <c r="AL56" s="26"/>
    </row>
    <row r="57" s="26" customFormat="1" ht="15" customHeight="1"/>
    <row r="58" s="26" customFormat="1" ht="15" customHeight="1"/>
    <row r="59" spans="35:38" s="26" customFormat="1" ht="15" customHeight="1">
      <c r="AI59" s="32"/>
      <c r="AJ59" s="32"/>
      <c r="AK59" s="32"/>
      <c r="AL59" s="32"/>
    </row>
    <row r="60" s="32" customFormat="1" ht="15" customHeight="1"/>
    <row r="61" s="32" customFormat="1" ht="15" customHeight="1"/>
    <row r="62" spans="35:38" s="32" customFormat="1" ht="15" customHeight="1">
      <c r="AI62" s="26"/>
      <c r="AJ62" s="26"/>
      <c r="AK62" s="26"/>
      <c r="AL62" s="26"/>
    </row>
    <row r="63" s="26" customFormat="1" ht="15" customHeight="1"/>
    <row r="64" s="26" customFormat="1" ht="15" customHeight="1"/>
    <row r="65" s="26" customFormat="1" ht="15" customHeight="1"/>
    <row r="66" s="26" customFormat="1" ht="15" customHeight="1"/>
    <row r="67" s="26" customFormat="1" ht="15" customHeight="1"/>
    <row r="68" s="26" customFormat="1" ht="15" customHeight="1"/>
    <row r="69" s="26" customFormat="1" ht="16.5" customHeight="1"/>
    <row r="70" s="26" customFormat="1" ht="16.5" customHeight="1"/>
    <row r="71" spans="35:38" s="26" customFormat="1" ht="16.5" customHeight="1">
      <c r="AI71" s="1"/>
      <c r="AJ71" s="1"/>
      <c r="AK71" s="1"/>
      <c r="AL71" s="1"/>
    </row>
    <row r="72" spans="35:38" ht="12.75">
      <c r="AI72" s="26"/>
      <c r="AJ72" s="26"/>
      <c r="AK72" s="26"/>
      <c r="AL72" s="26"/>
    </row>
    <row r="73" spans="35:38" s="26" customFormat="1" ht="15" customHeight="1">
      <c r="AI73" s="1"/>
      <c r="AJ73" s="1"/>
      <c r="AK73" s="1"/>
      <c r="AL73" s="1"/>
    </row>
    <row r="75" spans="35:38" ht="12.75">
      <c r="AI75" s="26"/>
      <c r="AJ75" s="26"/>
      <c r="AK75" s="26"/>
      <c r="AL75" s="26"/>
    </row>
    <row r="76" s="26" customFormat="1" ht="15" customHeight="1"/>
    <row r="77" spans="35:38" s="26" customFormat="1" ht="15" customHeight="1">
      <c r="AI77" s="33"/>
      <c r="AJ77" s="33"/>
      <c r="AK77" s="33"/>
      <c r="AL77" s="33"/>
    </row>
    <row r="78" spans="35:38" s="33" customFormat="1" ht="15" customHeight="1">
      <c r="AI78" s="26"/>
      <c r="AJ78" s="26"/>
      <c r="AK78" s="26"/>
      <c r="AL78" s="26"/>
    </row>
    <row r="79" s="26" customFormat="1" ht="15" customHeight="1"/>
    <row r="80" s="26" customFormat="1" ht="15" customHeight="1"/>
    <row r="81" s="26" customFormat="1" ht="15" customHeight="1"/>
    <row r="82" s="26" customFormat="1" ht="15" customHeight="1"/>
    <row r="83" s="26" customFormat="1" ht="15" customHeight="1"/>
    <row r="84" s="26" customFormat="1" ht="15" customHeight="1"/>
    <row r="85" spans="35:38" s="26" customFormat="1" ht="15" customHeight="1">
      <c r="AI85" s="30"/>
      <c r="AJ85" s="30"/>
      <c r="AK85" s="30"/>
      <c r="AL85" s="30"/>
    </row>
    <row r="86" spans="35:38" s="30" customFormat="1" ht="15" customHeight="1">
      <c r="AI86" s="26"/>
      <c r="AJ86" s="26"/>
      <c r="AK86" s="26"/>
      <c r="AL86" s="26"/>
    </row>
    <row r="87" s="26" customFormat="1" ht="15" customHeight="1"/>
    <row r="88" s="26" customFormat="1" ht="15" customHeight="1"/>
    <row r="89" s="26" customFormat="1" ht="15" customHeight="1"/>
    <row r="90" s="26" customFormat="1" ht="15" customHeight="1"/>
    <row r="91" spans="35:38" s="26" customFormat="1" ht="15" customHeight="1">
      <c r="AI91" s="32"/>
      <c r="AJ91" s="32"/>
      <c r="AK91" s="32"/>
      <c r="AL91" s="32"/>
    </row>
    <row r="92" s="32" customFormat="1" ht="15" customHeight="1"/>
    <row r="93" spans="35:38" s="32" customFormat="1" ht="15" customHeight="1">
      <c r="AI93" s="26"/>
      <c r="AJ93" s="26"/>
      <c r="AK93" s="26"/>
      <c r="AL93" s="26"/>
    </row>
    <row r="94" s="26" customFormat="1" ht="15" customHeight="1"/>
    <row r="95" s="26" customFormat="1" ht="15" customHeight="1"/>
    <row r="96" s="26" customFormat="1" ht="15" customHeight="1"/>
    <row r="97" s="26" customFormat="1" ht="15" customHeight="1"/>
    <row r="98" s="26" customFormat="1" ht="16.5" customHeight="1"/>
    <row r="99" s="26" customFormat="1" ht="16.5" customHeight="1"/>
    <row r="100" spans="35:38" s="26" customFormat="1" ht="16.5" customHeight="1">
      <c r="AI100" s="1"/>
      <c r="AJ100" s="1"/>
      <c r="AK100" s="1"/>
      <c r="AL100" s="1"/>
    </row>
    <row r="101" spans="1:18" ht="12.75" hidden="1">
      <c r="A101" s="34" t="s">
        <v>59</v>
      </c>
      <c r="Q101" s="1" t="s">
        <v>46</v>
      </c>
      <c r="R101" s="1" t="s">
        <v>64</v>
      </c>
    </row>
    <row r="102" spans="1:18" ht="15.75" customHeight="1" hidden="1">
      <c r="A102" s="34" t="s">
        <v>35</v>
      </c>
      <c r="Q102" s="1" t="s">
        <v>35</v>
      </c>
      <c r="R102" s="1" t="s">
        <v>35</v>
      </c>
    </row>
    <row r="103" spans="1:38" ht="15" customHeight="1" hidden="1">
      <c r="A103" s="34" t="s">
        <v>60</v>
      </c>
      <c r="Q103" s="1" t="s">
        <v>93</v>
      </c>
      <c r="R103" s="1" t="s">
        <v>61</v>
      </c>
      <c r="AI103" s="26"/>
      <c r="AJ103" s="26"/>
      <c r="AK103" s="26"/>
      <c r="AL103" s="26"/>
    </row>
    <row r="104" spans="1:18" s="26" customFormat="1" ht="15" customHeight="1" hidden="1">
      <c r="A104" s="34" t="s">
        <v>87</v>
      </c>
      <c r="Q104" s="26" t="s">
        <v>94</v>
      </c>
      <c r="R104" s="26" t="s">
        <v>62</v>
      </c>
    </row>
    <row r="105" spans="1:18" s="26" customFormat="1" ht="15" customHeight="1" hidden="1">
      <c r="A105" s="34" t="s">
        <v>68</v>
      </c>
      <c r="R105" s="26" t="s">
        <v>63</v>
      </c>
    </row>
    <row r="106" spans="1:38" s="26" customFormat="1" ht="15" customHeight="1" hidden="1">
      <c r="A106" s="35" t="s">
        <v>69</v>
      </c>
      <c r="Q106" s="35"/>
      <c r="AI106" s="36"/>
      <c r="AJ106" s="36"/>
      <c r="AK106" s="36"/>
      <c r="AL106" s="36"/>
    </row>
    <row r="107" spans="1:38" s="36" customFormat="1" ht="15" customHeight="1" hidden="1">
      <c r="A107" s="35" t="s">
        <v>70</v>
      </c>
      <c r="Q107" s="37"/>
      <c r="AI107" s="26"/>
      <c r="AJ107" s="26"/>
      <c r="AK107" s="26"/>
      <c r="AL107" s="26"/>
    </row>
    <row r="108" spans="1:17" s="26" customFormat="1" ht="15" customHeight="1" hidden="1">
      <c r="A108" s="35" t="s">
        <v>71</v>
      </c>
      <c r="Q108" s="35"/>
    </row>
    <row r="109" spans="1:38" s="26" customFormat="1" ht="15" customHeight="1" hidden="1">
      <c r="A109" s="35" t="s">
        <v>72</v>
      </c>
      <c r="AI109" s="29"/>
      <c r="AJ109" s="29"/>
      <c r="AK109" s="29"/>
      <c r="AL109" s="29"/>
    </row>
    <row r="110" spans="1:38" s="29" customFormat="1" ht="15" customHeight="1" hidden="1">
      <c r="A110" s="38" t="s">
        <v>73</v>
      </c>
      <c r="AI110" s="26"/>
      <c r="AJ110" s="26"/>
      <c r="AK110" s="26"/>
      <c r="AL110" s="26"/>
    </row>
    <row r="111" s="26" customFormat="1" ht="15" customHeight="1" hidden="1">
      <c r="A111" s="35" t="s">
        <v>74</v>
      </c>
    </row>
    <row r="112" spans="1:38" s="26" customFormat="1" ht="15" customHeight="1" hidden="1">
      <c r="A112" s="35" t="s">
        <v>75</v>
      </c>
      <c r="AI112" s="30"/>
      <c r="AJ112" s="30"/>
      <c r="AK112" s="30"/>
      <c r="AL112" s="30"/>
    </row>
    <row r="113" spans="1:38" s="30" customFormat="1" ht="15" customHeight="1" hidden="1">
      <c r="A113" s="39" t="s">
        <v>76</v>
      </c>
      <c r="AI113" s="26"/>
      <c r="AJ113" s="26"/>
      <c r="AK113" s="26"/>
      <c r="AL113" s="26"/>
    </row>
    <row r="114" s="26" customFormat="1" ht="15" customHeight="1" hidden="1">
      <c r="A114" s="35" t="s">
        <v>77</v>
      </c>
    </row>
    <row r="115" s="26" customFormat="1" ht="15" customHeight="1" hidden="1">
      <c r="A115" s="35" t="s">
        <v>78</v>
      </c>
    </row>
    <row r="116" s="26" customFormat="1" ht="15" customHeight="1" hidden="1">
      <c r="A116" s="35" t="s">
        <v>79</v>
      </c>
    </row>
    <row r="117" s="26" customFormat="1" ht="15" customHeight="1" hidden="1">
      <c r="A117" s="35" t="s">
        <v>80</v>
      </c>
    </row>
    <row r="118" spans="1:38" s="26" customFormat="1" ht="15" customHeight="1" hidden="1">
      <c r="A118" s="35" t="s">
        <v>81</v>
      </c>
      <c r="AI118" s="31"/>
      <c r="AJ118" s="31"/>
      <c r="AK118" s="31"/>
      <c r="AL118" s="31"/>
    </row>
    <row r="119" s="31" customFormat="1" ht="15" customHeight="1" hidden="1">
      <c r="A119" s="35" t="s">
        <v>82</v>
      </c>
    </row>
    <row r="120" spans="1:38" s="31" customFormat="1" ht="15" customHeight="1" hidden="1">
      <c r="A120" s="35" t="s">
        <v>83</v>
      </c>
      <c r="AI120" s="26"/>
      <c r="AJ120" s="26"/>
      <c r="AK120" s="26"/>
      <c r="AL120" s="26"/>
    </row>
    <row r="121" s="26" customFormat="1" ht="15" customHeight="1" hidden="1">
      <c r="A121" s="35" t="s">
        <v>84</v>
      </c>
    </row>
    <row r="122" s="26" customFormat="1" ht="15" customHeight="1" hidden="1">
      <c r="A122" s="35" t="s">
        <v>85</v>
      </c>
    </row>
    <row r="123" spans="1:38" s="26" customFormat="1" ht="15" customHeight="1" hidden="1">
      <c r="A123" s="35" t="s">
        <v>86</v>
      </c>
      <c r="AI123" s="32"/>
      <c r="AJ123" s="32"/>
      <c r="AK123" s="32"/>
      <c r="AL123" s="32"/>
    </row>
    <row r="124" s="32" customFormat="1" ht="15" customHeight="1" hidden="1">
      <c r="A124" s="40"/>
    </row>
    <row r="125" spans="1:38" s="32" customFormat="1" ht="15" customHeight="1">
      <c r="A125" s="40"/>
      <c r="AI125" s="26"/>
      <c r="AJ125" s="26"/>
      <c r="AK125" s="26"/>
      <c r="AL125" s="26"/>
    </row>
    <row r="126" s="26" customFormat="1" ht="15" customHeight="1">
      <c r="A126" s="35"/>
    </row>
    <row r="127" s="26" customFormat="1" ht="15" customHeight="1">
      <c r="A127" s="35"/>
    </row>
    <row r="128" s="26" customFormat="1" ht="15" customHeight="1">
      <c r="A128" s="35"/>
    </row>
    <row r="129" s="26" customFormat="1" ht="15" customHeight="1">
      <c r="A129" s="35"/>
    </row>
    <row r="130" s="26" customFormat="1" ht="16.5" customHeight="1"/>
    <row r="131" spans="35:38" s="26" customFormat="1" ht="16.5" customHeight="1">
      <c r="AI131" s="1"/>
      <c r="AJ131" s="1"/>
      <c r="AK131" s="1"/>
      <c r="AL131" s="1"/>
    </row>
    <row r="132" spans="35:38" ht="12.75">
      <c r="AI132" s="26"/>
      <c r="AJ132" s="26"/>
      <c r="AK132" s="26"/>
      <c r="AL132" s="26"/>
    </row>
    <row r="133" spans="35:38" s="26" customFormat="1" ht="15" customHeight="1">
      <c r="AI133" s="1"/>
      <c r="AJ133" s="1"/>
      <c r="AK133" s="1"/>
      <c r="AL133" s="1"/>
    </row>
    <row r="134" spans="35:38" ht="12.75">
      <c r="AI134" s="26"/>
      <c r="AJ134" s="26"/>
      <c r="AK134" s="26"/>
      <c r="AL134" s="26"/>
    </row>
    <row r="135" spans="35:38" s="26" customFormat="1" ht="15" customHeight="1">
      <c r="AI135" s="1"/>
      <c r="AJ135" s="1"/>
      <c r="AK135" s="1"/>
      <c r="AL135" s="1"/>
    </row>
    <row r="137" spans="35:38" ht="12.75">
      <c r="AI137" s="26"/>
      <c r="AJ137" s="26"/>
      <c r="AK137" s="26"/>
      <c r="AL137" s="26"/>
    </row>
    <row r="138" spans="35:38" s="26" customFormat="1" ht="15" customHeight="1">
      <c r="AI138" s="32"/>
      <c r="AJ138" s="32"/>
      <c r="AK138" s="32"/>
      <c r="AL138" s="32"/>
    </row>
    <row r="139" s="32" customFormat="1" ht="15" customHeight="1"/>
    <row r="140" spans="35:38" s="32" customFormat="1" ht="15" customHeight="1">
      <c r="AI140" s="26"/>
      <c r="AJ140" s="26"/>
      <c r="AK140" s="26"/>
      <c r="AL140" s="26"/>
    </row>
    <row r="141" spans="35:38" s="26" customFormat="1" ht="15" customHeight="1">
      <c r="AI141" s="1"/>
      <c r="AJ141" s="1"/>
      <c r="AK141" s="1"/>
      <c r="AL141" s="1"/>
    </row>
    <row r="143" spans="35:38" ht="12.75">
      <c r="AI143" s="26"/>
      <c r="AJ143" s="26"/>
      <c r="AK143" s="26"/>
      <c r="AL143" s="26"/>
    </row>
    <row r="144" s="26" customFormat="1" ht="15" customHeight="1"/>
    <row r="145" s="26" customFormat="1" ht="15" customHeight="1"/>
    <row r="146" s="26" customFormat="1" ht="15" customHeight="1"/>
    <row r="147" s="26" customFormat="1" ht="15" customHeight="1"/>
    <row r="148" s="26" customFormat="1" ht="15" customHeight="1"/>
    <row r="149" spans="35:38" s="26" customFormat="1" ht="15" customHeight="1">
      <c r="AI149" s="41"/>
      <c r="AJ149" s="41"/>
      <c r="AK149" s="41"/>
      <c r="AL149" s="41"/>
    </row>
    <row r="150" spans="35:38" s="41" customFormat="1" ht="15" customHeight="1">
      <c r="AI150" s="29"/>
      <c r="AJ150" s="29"/>
      <c r="AK150" s="29"/>
      <c r="AL150" s="29"/>
    </row>
    <row r="151" spans="35:38" s="29" customFormat="1" ht="15" customHeight="1">
      <c r="AI151" s="26"/>
      <c r="AJ151" s="26"/>
      <c r="AK151" s="26"/>
      <c r="AL151" s="26"/>
    </row>
    <row r="152" s="26" customFormat="1" ht="15" customHeight="1"/>
    <row r="153" spans="35:38" s="26" customFormat="1" ht="15" customHeight="1">
      <c r="AI153" s="30"/>
      <c r="AJ153" s="30"/>
      <c r="AK153" s="30"/>
      <c r="AL153" s="30"/>
    </row>
    <row r="154" spans="35:38" s="30" customFormat="1" ht="15" customHeight="1">
      <c r="AI154" s="26"/>
      <c r="AJ154" s="26"/>
      <c r="AK154" s="26"/>
      <c r="AL154" s="26"/>
    </row>
    <row r="155" s="26" customFormat="1" ht="15" customHeight="1"/>
    <row r="156" s="26" customFormat="1" ht="15" customHeight="1"/>
    <row r="157" s="26" customFormat="1" ht="15" customHeight="1"/>
    <row r="158" s="26" customFormat="1" ht="15" customHeight="1"/>
    <row r="159" s="26" customFormat="1" ht="15" customHeight="1"/>
    <row r="160" s="26" customFormat="1" ht="15" customHeight="1"/>
    <row r="161" spans="35:38" s="26" customFormat="1" ht="15" customHeight="1">
      <c r="AI161" s="42"/>
      <c r="AJ161" s="42"/>
      <c r="AK161" s="42"/>
      <c r="AL161" s="42"/>
    </row>
    <row r="162" spans="35:38" s="42" customFormat="1" ht="15" customHeight="1">
      <c r="AI162" s="26"/>
      <c r="AJ162" s="26"/>
      <c r="AK162" s="26"/>
      <c r="AL162" s="26"/>
    </row>
    <row r="163" s="26" customFormat="1" ht="16.5" customHeight="1"/>
    <row r="164" spans="35:38" s="26" customFormat="1" ht="16.5" customHeight="1">
      <c r="AI164" s="1"/>
      <c r="AJ164" s="1"/>
      <c r="AK164" s="1"/>
      <c r="AL164" s="1"/>
    </row>
    <row r="165" spans="35:38" ht="12.75">
      <c r="AI165" s="26"/>
      <c r="AJ165" s="26"/>
      <c r="AK165" s="26"/>
      <c r="AL165" s="26"/>
    </row>
    <row r="166" spans="35:38" s="26" customFormat="1" ht="15" customHeight="1">
      <c r="AI166" s="1"/>
      <c r="AJ166" s="1"/>
      <c r="AK166" s="1"/>
      <c r="AL166" s="1"/>
    </row>
    <row r="168" spans="35:38" ht="12.75">
      <c r="AI168" s="33"/>
      <c r="AJ168" s="33"/>
      <c r="AK168" s="33"/>
      <c r="AL168" s="33"/>
    </row>
    <row r="169" spans="35:38" s="33" customFormat="1" ht="15" customHeight="1">
      <c r="AI169" s="32"/>
      <c r="AJ169" s="32"/>
      <c r="AK169" s="32"/>
      <c r="AL169" s="32"/>
    </row>
    <row r="170" s="32" customFormat="1" ht="15" customHeight="1"/>
    <row r="171" spans="35:38" s="32" customFormat="1" ht="15" customHeight="1">
      <c r="AI171" s="26"/>
      <c r="AJ171" s="26"/>
      <c r="AK171" s="26"/>
      <c r="AL171" s="26"/>
    </row>
    <row r="172" spans="35:38" s="26" customFormat="1" ht="15" customHeight="1">
      <c r="AI172" s="1"/>
      <c r="AJ172" s="1"/>
      <c r="AK172" s="1"/>
      <c r="AL172" s="1"/>
    </row>
    <row r="174" spans="35:38" ht="12.75">
      <c r="AI174" s="26"/>
      <c r="AJ174" s="26"/>
      <c r="AK174" s="26"/>
      <c r="AL174" s="26"/>
    </row>
    <row r="175" s="26" customFormat="1" ht="15" customHeight="1"/>
    <row r="176" s="26" customFormat="1" ht="15" customHeight="1"/>
    <row r="177" s="26" customFormat="1" ht="15" customHeight="1"/>
    <row r="178" spans="35:38" s="26" customFormat="1" ht="15" customHeight="1">
      <c r="AI178" s="1"/>
      <c r="AJ178" s="1"/>
      <c r="AK178" s="1"/>
      <c r="AL178" s="1"/>
    </row>
    <row r="182" ht="13.5" customHeight="1"/>
    <row r="183" ht="13.5" customHeight="1"/>
  </sheetData>
  <sheetProtection password="BEF6" sheet="1"/>
  <mergeCells count="13">
    <mergeCell ref="B14:J14"/>
    <mergeCell ref="B15:J15"/>
    <mergeCell ref="B5:J5"/>
    <mergeCell ref="B6:J6"/>
    <mergeCell ref="B9:J9"/>
    <mergeCell ref="B10:J10"/>
    <mergeCell ref="B11:J11"/>
    <mergeCell ref="B12:J12"/>
    <mergeCell ref="B13:J13"/>
    <mergeCell ref="B3:J3"/>
    <mergeCell ref="B7:J7"/>
    <mergeCell ref="B8:J8"/>
    <mergeCell ref="B4:J4"/>
  </mergeCells>
  <dataValidations count="3">
    <dataValidation type="list" allowBlank="1" showInputMessage="1" showErrorMessage="1" error="Izaberite iz izbornika" sqref="B7:J7">
      <formula1>$A$102:$A$123</formula1>
    </dataValidation>
    <dataValidation type="list" allowBlank="1" showInputMessage="1" showErrorMessage="1" error="Izaberite iz izbornika" sqref="B6:J6">
      <formula1>$R$102:$R$105</formula1>
    </dataValidation>
    <dataValidation type="list" allowBlank="1" showInputMessage="1" showErrorMessage="1" error="Izaberite iz izbornika" sqref="B5:J5">
      <formula1>$P$18:$P$20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I32"/>
  <sheetViews>
    <sheetView showGridLines="0" zoomScalePageLayoutView="0" workbookViewId="0" topLeftCell="A1">
      <selection activeCell="A14" sqref="A14:IV14"/>
    </sheetView>
  </sheetViews>
  <sheetFormatPr defaultColWidth="11.421875" defaultRowHeight="12.75"/>
  <cols>
    <col min="1" max="1" width="3.8515625" style="53" customWidth="1"/>
    <col min="2" max="2" width="26.00390625" style="53" bestFit="1" customWidth="1"/>
    <col min="3" max="3" width="9.57421875" style="53" customWidth="1"/>
    <col min="4" max="4" width="6.57421875" style="53" customWidth="1"/>
    <col min="5" max="7" width="6.140625" style="53" customWidth="1"/>
    <col min="8" max="9" width="5.421875" style="53" customWidth="1"/>
    <col min="10" max="10" width="6.421875" style="53" customWidth="1"/>
    <col min="11" max="11" width="5.57421875" style="53" customWidth="1"/>
    <col min="12" max="12" width="5.140625" style="53" customWidth="1"/>
    <col min="13" max="13" width="5.8515625" style="53" customWidth="1"/>
    <col min="14" max="14" width="4.8515625" style="53" customWidth="1"/>
    <col min="15" max="15" width="4.140625" style="53" customWidth="1"/>
    <col min="16" max="16" width="5.421875" style="53" customWidth="1"/>
    <col min="17" max="17" width="5.8515625" style="53" customWidth="1"/>
    <col min="18" max="26" width="4.140625" style="53" customWidth="1"/>
    <col min="27" max="27" width="7.00390625" style="53" customWidth="1"/>
    <col min="28" max="28" width="11.421875" style="53" customWidth="1"/>
    <col min="29" max="29" width="0" style="53" hidden="1" customWidth="1"/>
    <col min="30" max="35" width="9.140625" style="53" hidden="1" customWidth="1"/>
    <col min="36" max="44" width="0" style="53" hidden="1" customWidth="1"/>
    <col min="45" max="16384" width="11.421875" style="53" customWidth="1"/>
  </cols>
  <sheetData>
    <row r="1" spans="1:5" ht="12.75">
      <c r="A1" s="178" t="str">
        <f>NazivSkole</f>
        <v>OŠ "Ivan Goran Kovačić"</v>
      </c>
      <c r="B1" s="179"/>
      <c r="C1" s="179"/>
      <c r="D1" s="179"/>
      <c r="E1" s="180"/>
    </row>
    <row r="2" spans="1:5" ht="12.75">
      <c r="A2" s="178" t="str">
        <f>GradMjesto</f>
        <v>Đakovo</v>
      </c>
      <c r="B2" s="179"/>
      <c r="C2" s="179"/>
      <c r="D2" s="179"/>
      <c r="E2" s="180"/>
    </row>
    <row r="3" ht="12.75">
      <c r="AG3" s="53" t="s">
        <v>177</v>
      </c>
    </row>
    <row r="4" spans="1:33" ht="16.5" customHeight="1">
      <c r="A4" s="83" t="s">
        <v>164</v>
      </c>
      <c r="B4" s="54"/>
      <c r="C4" s="54"/>
      <c r="D4" s="54"/>
      <c r="E4" s="54"/>
      <c r="F4" s="54"/>
      <c r="G4" s="54"/>
      <c r="H4" s="54"/>
      <c r="I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AG4" s="53" t="s">
        <v>178</v>
      </c>
    </row>
    <row r="5" spans="1:33" ht="16.5" customHeight="1">
      <c r="A5" s="167" t="s">
        <v>176</v>
      </c>
      <c r="B5" s="168"/>
      <c r="C5" s="168"/>
      <c r="D5" s="168"/>
      <c r="E5" s="168"/>
      <c r="F5" s="168"/>
      <c r="G5" s="189" t="s">
        <v>177</v>
      </c>
      <c r="H5" s="189"/>
      <c r="I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AG5" s="53" t="s">
        <v>179</v>
      </c>
    </row>
    <row r="6" spans="1:26" ht="16.5" customHeight="1">
      <c r="A6" s="169"/>
      <c r="B6" s="170"/>
      <c r="C6" s="170"/>
      <c r="D6" s="170"/>
      <c r="E6" s="170"/>
      <c r="F6" s="170"/>
      <c r="G6" s="190"/>
      <c r="H6" s="190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35" ht="54.75" customHeight="1">
      <c r="A7" s="181" t="s">
        <v>126</v>
      </c>
      <c r="B7" s="182"/>
      <c r="C7" s="56" t="s">
        <v>180</v>
      </c>
      <c r="D7" s="56" t="s">
        <v>118</v>
      </c>
      <c r="E7" s="56" t="s">
        <v>96</v>
      </c>
      <c r="F7" s="56" t="s">
        <v>97</v>
      </c>
      <c r="G7" s="56" t="s">
        <v>98</v>
      </c>
      <c r="H7" s="56" t="s">
        <v>99</v>
      </c>
      <c r="I7" s="56" t="s">
        <v>100</v>
      </c>
      <c r="J7" s="56" t="s">
        <v>101</v>
      </c>
      <c r="K7" s="56" t="s">
        <v>102</v>
      </c>
      <c r="L7" s="56" t="s">
        <v>103</v>
      </c>
      <c r="M7" s="56" t="s">
        <v>104</v>
      </c>
      <c r="N7" s="56" t="s">
        <v>105</v>
      </c>
      <c r="O7" s="56" t="s">
        <v>106</v>
      </c>
      <c r="P7" s="56" t="s">
        <v>107</v>
      </c>
      <c r="Q7" s="56" t="s">
        <v>108</v>
      </c>
      <c r="R7" s="56" t="s">
        <v>109</v>
      </c>
      <c r="S7" s="56" t="s">
        <v>110</v>
      </c>
      <c r="T7" s="56" t="s">
        <v>111</v>
      </c>
      <c r="U7" s="56" t="s">
        <v>119</v>
      </c>
      <c r="V7" s="56" t="s">
        <v>171</v>
      </c>
      <c r="W7" s="56" t="s">
        <v>112</v>
      </c>
      <c r="X7" s="56" t="s">
        <v>113</v>
      </c>
      <c r="Y7" s="56" t="s">
        <v>114</v>
      </c>
      <c r="Z7" s="56" t="s">
        <v>115</v>
      </c>
      <c r="AA7" s="57" t="s">
        <v>127</v>
      </c>
      <c r="AD7" s="75" t="s">
        <v>66</v>
      </c>
      <c r="AE7" s="75" t="s">
        <v>56</v>
      </c>
      <c r="AF7" s="75" t="s">
        <v>67</v>
      </c>
      <c r="AG7" s="75" t="s">
        <v>58</v>
      </c>
      <c r="AH7" s="75" t="s">
        <v>57</v>
      </c>
      <c r="AI7" s="75" t="s">
        <v>91</v>
      </c>
    </row>
    <row r="8" spans="1:27" s="58" customFormat="1" ht="9.75" customHeight="1">
      <c r="A8" s="183" t="s">
        <v>128</v>
      </c>
      <c r="B8" s="184"/>
      <c r="C8" s="87"/>
      <c r="D8" s="61" t="s">
        <v>129</v>
      </c>
      <c r="E8" s="61" t="s">
        <v>130</v>
      </c>
      <c r="F8" s="61" t="s">
        <v>131</v>
      </c>
      <c r="G8" s="61" t="s">
        <v>132</v>
      </c>
      <c r="H8" s="61" t="s">
        <v>133</v>
      </c>
      <c r="I8" s="61" t="s">
        <v>134</v>
      </c>
      <c r="J8" s="61" t="s">
        <v>135</v>
      </c>
      <c r="K8" s="61" t="s">
        <v>136</v>
      </c>
      <c r="L8" s="61" t="s">
        <v>137</v>
      </c>
      <c r="M8" s="61" t="s">
        <v>138</v>
      </c>
      <c r="N8" s="61" t="s">
        <v>139</v>
      </c>
      <c r="O8" s="61" t="s">
        <v>140</v>
      </c>
      <c r="P8" s="61" t="s">
        <v>141</v>
      </c>
      <c r="Q8" s="61" t="s">
        <v>142</v>
      </c>
      <c r="R8" s="61" t="s">
        <v>143</v>
      </c>
      <c r="S8" s="61" t="s">
        <v>144</v>
      </c>
      <c r="T8" s="61" t="s">
        <v>145</v>
      </c>
      <c r="U8" s="61" t="s">
        <v>146</v>
      </c>
      <c r="V8" s="61" t="s">
        <v>172</v>
      </c>
      <c r="W8" s="61" t="s">
        <v>147</v>
      </c>
      <c r="X8" s="61" t="s">
        <v>173</v>
      </c>
      <c r="Y8" s="61" t="s">
        <v>174</v>
      </c>
      <c r="Z8" s="61" t="s">
        <v>175</v>
      </c>
      <c r="AA8" s="61" t="s">
        <v>148</v>
      </c>
    </row>
    <row r="9" spans="1:27" s="58" customFormat="1" ht="15" customHeight="1">
      <c r="A9" s="175" t="s">
        <v>95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/>
    </row>
    <row r="10" spans="1:35" s="59" customFormat="1" ht="18" customHeight="1">
      <c r="A10" s="173" t="s">
        <v>150</v>
      </c>
      <c r="B10" s="174"/>
      <c r="C10" s="86"/>
      <c r="D10" s="76">
        <v>13</v>
      </c>
      <c r="E10" s="76">
        <v>6</v>
      </c>
      <c r="F10" s="76"/>
      <c r="G10" s="76"/>
      <c r="H10" s="76"/>
      <c r="I10" s="76">
        <v>13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>
        <v>15</v>
      </c>
      <c r="X10" s="76">
        <v>3</v>
      </c>
      <c r="Y10" s="76"/>
      <c r="Z10" s="76"/>
      <c r="AA10" s="60">
        <f aca="true" t="shared" si="0" ref="AA10:AA15">SUM(D10:Z10)</f>
        <v>50</v>
      </c>
      <c r="AD10" s="23" t="str">
        <f aca="true" t="shared" si="1" ref="AD10:AD19">NazivSkole</f>
        <v>OŠ "Ivan Goran Kovačić"</v>
      </c>
      <c r="AE10" s="23" t="str">
        <f aca="true" t="shared" si="2" ref="AE10:AE19">Zupanija</f>
        <v>Osječko-baranjska</v>
      </c>
      <c r="AF10" s="23" t="str">
        <f aca="true" t="shared" si="3" ref="AF10:AF19">GradMjesto</f>
        <v>Đakovo</v>
      </c>
      <c r="AG10" s="23" t="str">
        <f aca="true" t="shared" si="4" ref="AG10:AG19">Osnivac</f>
        <v>državna</v>
      </c>
      <c r="AH10" s="23" t="str">
        <f aca="true" t="shared" si="5" ref="AH10:AH19">VrstaSkole</f>
        <v>glazbena</v>
      </c>
      <c r="AI10" s="23" t="str">
        <f aca="true" t="shared" si="6" ref="AI10:AI19">SifraSkole</f>
        <v>14-022-002</v>
      </c>
    </row>
    <row r="11" spans="1:35" s="59" customFormat="1" ht="18" customHeight="1">
      <c r="A11" s="173" t="s">
        <v>151</v>
      </c>
      <c r="B11" s="174"/>
      <c r="C11" s="86"/>
      <c r="D11" s="76">
        <v>7</v>
      </c>
      <c r="E11" s="76">
        <v>4</v>
      </c>
      <c r="F11" s="76"/>
      <c r="G11" s="76"/>
      <c r="H11" s="76"/>
      <c r="I11" s="76">
        <v>11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>
        <v>19</v>
      </c>
      <c r="X11" s="76">
        <v>6</v>
      </c>
      <c r="Y11" s="76"/>
      <c r="Z11" s="76"/>
      <c r="AA11" s="60">
        <f t="shared" si="0"/>
        <v>47</v>
      </c>
      <c r="AD11" s="23" t="str">
        <f t="shared" si="1"/>
        <v>OŠ "Ivan Goran Kovačić"</v>
      </c>
      <c r="AE11" s="23" t="str">
        <f t="shared" si="2"/>
        <v>Osječko-baranjska</v>
      </c>
      <c r="AF11" s="23" t="str">
        <f t="shared" si="3"/>
        <v>Đakovo</v>
      </c>
      <c r="AG11" s="23" t="str">
        <f t="shared" si="4"/>
        <v>državna</v>
      </c>
      <c r="AH11" s="23" t="str">
        <f t="shared" si="5"/>
        <v>glazbena</v>
      </c>
      <c r="AI11" s="23" t="str">
        <f t="shared" si="6"/>
        <v>14-022-002</v>
      </c>
    </row>
    <row r="12" spans="1:35" ht="18" customHeight="1">
      <c r="A12" s="173" t="s">
        <v>152</v>
      </c>
      <c r="B12" s="174"/>
      <c r="C12" s="86"/>
      <c r="D12" s="76">
        <v>10</v>
      </c>
      <c r="E12" s="76">
        <v>3</v>
      </c>
      <c r="F12" s="76"/>
      <c r="G12" s="76"/>
      <c r="H12" s="76"/>
      <c r="I12" s="76">
        <v>9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>
        <v>8</v>
      </c>
      <c r="X12" s="76">
        <v>8</v>
      </c>
      <c r="Y12" s="76"/>
      <c r="Z12" s="76"/>
      <c r="AA12" s="60">
        <f t="shared" si="0"/>
        <v>38</v>
      </c>
      <c r="AD12" s="23" t="str">
        <f t="shared" si="1"/>
        <v>OŠ "Ivan Goran Kovačić"</v>
      </c>
      <c r="AE12" s="23" t="str">
        <f t="shared" si="2"/>
        <v>Osječko-baranjska</v>
      </c>
      <c r="AF12" s="23" t="str">
        <f t="shared" si="3"/>
        <v>Đakovo</v>
      </c>
      <c r="AG12" s="23" t="str">
        <f t="shared" si="4"/>
        <v>državna</v>
      </c>
      <c r="AH12" s="23" t="str">
        <f t="shared" si="5"/>
        <v>glazbena</v>
      </c>
      <c r="AI12" s="23" t="str">
        <f t="shared" si="6"/>
        <v>14-022-002</v>
      </c>
    </row>
    <row r="13" spans="1:35" ht="18" customHeight="1">
      <c r="A13" s="173" t="s">
        <v>153</v>
      </c>
      <c r="B13" s="174"/>
      <c r="C13" s="86"/>
      <c r="D13" s="76">
        <v>10</v>
      </c>
      <c r="E13" s="76">
        <v>0</v>
      </c>
      <c r="F13" s="76"/>
      <c r="G13" s="76"/>
      <c r="H13" s="76"/>
      <c r="I13" s="76">
        <v>3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>
        <v>5</v>
      </c>
      <c r="X13" s="76">
        <v>7</v>
      </c>
      <c r="Y13" s="76"/>
      <c r="Z13" s="76"/>
      <c r="AA13" s="60">
        <f t="shared" si="0"/>
        <v>25</v>
      </c>
      <c r="AD13" s="23" t="str">
        <f t="shared" si="1"/>
        <v>OŠ "Ivan Goran Kovačić"</v>
      </c>
      <c r="AE13" s="23" t="str">
        <f t="shared" si="2"/>
        <v>Osječko-baranjska</v>
      </c>
      <c r="AF13" s="23" t="str">
        <f t="shared" si="3"/>
        <v>Đakovo</v>
      </c>
      <c r="AG13" s="23" t="str">
        <f t="shared" si="4"/>
        <v>državna</v>
      </c>
      <c r="AH13" s="23" t="str">
        <f t="shared" si="5"/>
        <v>glazbena</v>
      </c>
      <c r="AI13" s="23" t="str">
        <f t="shared" si="6"/>
        <v>14-022-002</v>
      </c>
    </row>
    <row r="14" spans="1:35" ht="18" customHeight="1">
      <c r="A14" s="173" t="s">
        <v>154</v>
      </c>
      <c r="B14" s="174"/>
      <c r="C14" s="86"/>
      <c r="D14" s="76">
        <v>6</v>
      </c>
      <c r="E14" s="76">
        <v>1</v>
      </c>
      <c r="F14" s="76"/>
      <c r="G14" s="76"/>
      <c r="H14" s="76"/>
      <c r="I14" s="76">
        <v>3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>
        <v>7</v>
      </c>
      <c r="X14" s="76">
        <v>8</v>
      </c>
      <c r="Y14" s="76"/>
      <c r="Z14" s="76"/>
      <c r="AA14" s="60">
        <f t="shared" si="0"/>
        <v>25</v>
      </c>
      <c r="AD14" s="23" t="str">
        <f t="shared" si="1"/>
        <v>OŠ "Ivan Goran Kovačić"</v>
      </c>
      <c r="AE14" s="23" t="str">
        <f t="shared" si="2"/>
        <v>Osječko-baranjska</v>
      </c>
      <c r="AF14" s="23" t="str">
        <f t="shared" si="3"/>
        <v>Đakovo</v>
      </c>
      <c r="AG14" s="23" t="str">
        <f t="shared" si="4"/>
        <v>državna</v>
      </c>
      <c r="AH14" s="23" t="str">
        <f t="shared" si="5"/>
        <v>glazbena</v>
      </c>
      <c r="AI14" s="23" t="str">
        <f t="shared" si="6"/>
        <v>14-022-002</v>
      </c>
    </row>
    <row r="15" spans="1:35" ht="18" customHeight="1">
      <c r="A15" s="173" t="s">
        <v>155</v>
      </c>
      <c r="B15" s="174"/>
      <c r="C15" s="86"/>
      <c r="D15" s="76">
        <v>7</v>
      </c>
      <c r="E15" s="76">
        <v>2</v>
      </c>
      <c r="F15" s="76"/>
      <c r="G15" s="76"/>
      <c r="H15" s="76"/>
      <c r="I15" s="76">
        <v>4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>
        <v>3</v>
      </c>
      <c r="X15" s="76">
        <v>3</v>
      </c>
      <c r="Y15" s="76"/>
      <c r="Z15" s="76"/>
      <c r="AA15" s="60">
        <f t="shared" si="0"/>
        <v>19</v>
      </c>
      <c r="AD15" s="23" t="str">
        <f t="shared" si="1"/>
        <v>OŠ "Ivan Goran Kovačić"</v>
      </c>
      <c r="AE15" s="23" t="str">
        <f t="shared" si="2"/>
        <v>Osječko-baranjska</v>
      </c>
      <c r="AF15" s="23" t="str">
        <f t="shared" si="3"/>
        <v>Đakovo</v>
      </c>
      <c r="AG15" s="23" t="str">
        <f t="shared" si="4"/>
        <v>državna</v>
      </c>
      <c r="AH15" s="23" t="str">
        <f t="shared" si="5"/>
        <v>glazbena</v>
      </c>
      <c r="AI15" s="23" t="str">
        <f t="shared" si="6"/>
        <v>14-022-002</v>
      </c>
    </row>
    <row r="16" spans="1:35" ht="18" customHeight="1">
      <c r="A16" s="171" t="s">
        <v>149</v>
      </c>
      <c r="B16" s="172"/>
      <c r="C16" s="85"/>
      <c r="D16" s="60">
        <f aca="true" t="shared" si="7" ref="D16:AA16">SUM(D10:D15)</f>
        <v>53</v>
      </c>
      <c r="E16" s="60">
        <f t="shared" si="7"/>
        <v>16</v>
      </c>
      <c r="F16" s="60">
        <f t="shared" si="7"/>
        <v>0</v>
      </c>
      <c r="G16" s="60">
        <f t="shared" si="7"/>
        <v>0</v>
      </c>
      <c r="H16" s="60">
        <f t="shared" si="7"/>
        <v>0</v>
      </c>
      <c r="I16" s="60">
        <f t="shared" si="7"/>
        <v>43</v>
      </c>
      <c r="J16" s="60">
        <f t="shared" si="7"/>
        <v>0</v>
      </c>
      <c r="K16" s="60">
        <f t="shared" si="7"/>
        <v>0</v>
      </c>
      <c r="L16" s="60">
        <f t="shared" si="7"/>
        <v>0</v>
      </c>
      <c r="M16" s="60">
        <f t="shared" si="7"/>
        <v>0</v>
      </c>
      <c r="N16" s="60">
        <f t="shared" si="7"/>
        <v>0</v>
      </c>
      <c r="O16" s="60">
        <f t="shared" si="7"/>
        <v>0</v>
      </c>
      <c r="P16" s="60">
        <f t="shared" si="7"/>
        <v>0</v>
      </c>
      <c r="Q16" s="60">
        <f t="shared" si="7"/>
        <v>0</v>
      </c>
      <c r="R16" s="60">
        <f t="shared" si="7"/>
        <v>0</v>
      </c>
      <c r="S16" s="60">
        <f t="shared" si="7"/>
        <v>0</v>
      </c>
      <c r="T16" s="60">
        <f t="shared" si="7"/>
        <v>0</v>
      </c>
      <c r="U16" s="60">
        <f t="shared" si="7"/>
        <v>0</v>
      </c>
      <c r="V16" s="60">
        <f>SUM(V10:V15)</f>
        <v>0</v>
      </c>
      <c r="W16" s="60">
        <f t="shared" si="7"/>
        <v>57</v>
      </c>
      <c r="X16" s="60">
        <f t="shared" si="7"/>
        <v>35</v>
      </c>
      <c r="Y16" s="60">
        <f t="shared" si="7"/>
        <v>0</v>
      </c>
      <c r="Z16" s="60">
        <f t="shared" si="7"/>
        <v>0</v>
      </c>
      <c r="AA16" s="68">
        <f t="shared" si="7"/>
        <v>204</v>
      </c>
      <c r="AD16" s="23" t="str">
        <f t="shared" si="1"/>
        <v>OŠ "Ivan Goran Kovačić"</v>
      </c>
      <c r="AE16" s="23" t="str">
        <f t="shared" si="2"/>
        <v>Osječko-baranjska</v>
      </c>
      <c r="AF16" s="23" t="str">
        <f t="shared" si="3"/>
        <v>Đakovo</v>
      </c>
      <c r="AG16" s="23" t="str">
        <f t="shared" si="4"/>
        <v>državna</v>
      </c>
      <c r="AH16" s="23" t="str">
        <f t="shared" si="5"/>
        <v>glazbena</v>
      </c>
      <c r="AI16" s="23" t="str">
        <f t="shared" si="6"/>
        <v>14-022-002</v>
      </c>
    </row>
    <row r="17" spans="1:35" ht="6.75" customHeight="1">
      <c r="A17" s="72"/>
      <c r="B17" s="72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D17" s="23" t="str">
        <f t="shared" si="1"/>
        <v>OŠ "Ivan Goran Kovačić"</v>
      </c>
      <c r="AE17" s="23" t="str">
        <f t="shared" si="2"/>
        <v>Osječko-baranjska</v>
      </c>
      <c r="AF17" s="23" t="str">
        <f t="shared" si="3"/>
        <v>Đakovo</v>
      </c>
      <c r="AG17" s="23" t="str">
        <f t="shared" si="4"/>
        <v>državna</v>
      </c>
      <c r="AH17" s="23" t="str">
        <f t="shared" si="5"/>
        <v>glazbena</v>
      </c>
      <c r="AI17" s="23" t="str">
        <f t="shared" si="6"/>
        <v>14-022-002</v>
      </c>
    </row>
    <row r="18" spans="1:35" ht="18" customHeight="1">
      <c r="A18" s="64"/>
      <c r="B18" s="67"/>
      <c r="C18" s="67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D18" s="23" t="str">
        <f t="shared" si="1"/>
        <v>OŠ "Ivan Goran Kovačić"</v>
      </c>
      <c r="AE18" s="23" t="str">
        <f t="shared" si="2"/>
        <v>Osječko-baranjska</v>
      </c>
      <c r="AF18" s="23" t="str">
        <f t="shared" si="3"/>
        <v>Đakovo</v>
      </c>
      <c r="AG18" s="23" t="str">
        <f t="shared" si="4"/>
        <v>državna</v>
      </c>
      <c r="AH18" s="23" t="str">
        <f t="shared" si="5"/>
        <v>glazbena</v>
      </c>
      <c r="AI18" s="23" t="str">
        <f t="shared" si="6"/>
        <v>14-022-002</v>
      </c>
    </row>
    <row r="19" spans="1:35" s="26" customFormat="1" ht="15" customHeight="1">
      <c r="A19" s="185" t="s">
        <v>156</v>
      </c>
      <c r="B19" s="186"/>
      <c r="C19" s="186"/>
      <c r="D19" s="186"/>
      <c r="E19" s="186"/>
      <c r="F19" s="187"/>
      <c r="G19" s="188"/>
      <c r="H19" s="188"/>
      <c r="I19" s="188"/>
      <c r="J19" s="70"/>
      <c r="K19" s="70"/>
      <c r="L19" s="70"/>
      <c r="M19" s="70"/>
      <c r="N19" s="70"/>
      <c r="O19" s="70"/>
      <c r="P19" s="70"/>
      <c r="Q19" s="70"/>
      <c r="R19" s="70"/>
      <c r="S19" s="52"/>
      <c r="T19" s="52"/>
      <c r="U19" s="52"/>
      <c r="V19" s="52"/>
      <c r="W19" s="23"/>
      <c r="X19" s="23"/>
      <c r="Y19" s="23"/>
      <c r="Z19" s="23"/>
      <c r="AA19" s="24"/>
      <c r="AB19" s="25"/>
      <c r="AC19" s="24"/>
      <c r="AD19" s="23" t="str">
        <f t="shared" si="1"/>
        <v>OŠ "Ivan Goran Kovačić"</v>
      </c>
      <c r="AE19" s="23" t="str">
        <f t="shared" si="2"/>
        <v>Osječko-baranjska</v>
      </c>
      <c r="AF19" s="23" t="str">
        <f t="shared" si="3"/>
        <v>Đakovo</v>
      </c>
      <c r="AG19" s="23" t="str">
        <f t="shared" si="4"/>
        <v>državna</v>
      </c>
      <c r="AH19" s="23" t="str">
        <f t="shared" si="5"/>
        <v>glazbena</v>
      </c>
      <c r="AI19" s="23" t="str">
        <f t="shared" si="6"/>
        <v>14-022-002</v>
      </c>
    </row>
    <row r="20" spans="1:27" ht="18" customHeight="1">
      <c r="A20" s="64"/>
      <c r="B20" s="67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8" customHeight="1">
      <c r="A21" s="64"/>
      <c r="B21" s="67"/>
      <c r="C21" s="67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18" customHeight="1">
      <c r="A22" s="64"/>
      <c r="B22" s="67"/>
      <c r="C22" s="67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ht="18" customHeight="1">
      <c r="A23" s="64"/>
      <c r="B23" s="67"/>
      <c r="C23" s="67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ht="18" customHeight="1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8" customHeight="1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8" customHeight="1">
      <c r="A26" s="64"/>
      <c r="B26" s="67"/>
      <c r="C26" s="6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18" customHeight="1">
      <c r="A27" s="64"/>
      <c r="B27" s="67"/>
      <c r="C27" s="67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ht="12.75">
      <c r="A28" s="64"/>
      <c r="B28" s="67"/>
      <c r="C28" s="67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ht="12.75">
      <c r="A29" s="64"/>
      <c r="B29" s="67"/>
      <c r="C29" s="67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ht="12.75">
      <c r="A30" s="64"/>
      <c r="B30" s="67"/>
      <c r="C30" s="67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ht="12.75">
      <c r="A31" s="64"/>
      <c r="B31" s="67"/>
      <c r="C31" s="6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ht="12.75">
      <c r="A32" s="64"/>
      <c r="B32" s="67"/>
      <c r="C32" s="67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</sheetData>
  <sheetProtection password="BEF6" sheet="1"/>
  <mergeCells count="16">
    <mergeCell ref="A1:E1"/>
    <mergeCell ref="A2:E2"/>
    <mergeCell ref="A7:B7"/>
    <mergeCell ref="A8:B8"/>
    <mergeCell ref="A19:F19"/>
    <mergeCell ref="G19:I19"/>
    <mergeCell ref="A13:B13"/>
    <mergeCell ref="A10:B10"/>
    <mergeCell ref="A14:B14"/>
    <mergeCell ref="G5:H6"/>
    <mergeCell ref="A5:F6"/>
    <mergeCell ref="A16:B16"/>
    <mergeCell ref="A15:B15"/>
    <mergeCell ref="A11:B11"/>
    <mergeCell ref="A12:B12"/>
    <mergeCell ref="A9:AA9"/>
  </mergeCells>
  <dataValidations count="1">
    <dataValidation type="list" allowBlank="1" showInputMessage="1" showErrorMessage="1" sqref="G5:H6">
      <formula1>$AG$3:$AG$5</formula1>
    </dataValidation>
  </dataValidations>
  <printOptions horizontalCentered="1"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showGridLines="0" zoomScale="85" zoomScaleNormal="85" zoomScalePageLayoutView="0" workbookViewId="0" topLeftCell="A1">
      <selection activeCell="K17" sqref="K17"/>
    </sheetView>
  </sheetViews>
  <sheetFormatPr defaultColWidth="11.421875" defaultRowHeight="12.75"/>
  <cols>
    <col min="1" max="1" width="3.8515625" style="53" customWidth="1"/>
    <col min="2" max="2" width="26.00390625" style="53" bestFit="1" customWidth="1"/>
    <col min="3" max="8" width="15.8515625" style="53" customWidth="1"/>
    <col min="9" max="11" width="11.421875" style="53" customWidth="1"/>
    <col min="12" max="17" width="0" style="53" hidden="1" customWidth="1"/>
    <col min="18" max="16384" width="11.421875" style="53" customWidth="1"/>
  </cols>
  <sheetData>
    <row r="1" spans="1:4" ht="12.75">
      <c r="A1" s="178" t="str">
        <f>NazivSkole</f>
        <v>OŠ "Ivan Goran Kovačić"</v>
      </c>
      <c r="B1" s="179"/>
      <c r="C1" s="179"/>
      <c r="D1" s="180"/>
    </row>
    <row r="2" spans="1:4" ht="12.75">
      <c r="A2" s="178" t="str">
        <f>GradMjesto</f>
        <v>Đakovo</v>
      </c>
      <c r="B2" s="179"/>
      <c r="C2" s="179"/>
      <c r="D2" s="180"/>
    </row>
    <row r="4" spans="1:7" ht="16.5" customHeight="1">
      <c r="A4" s="43" t="s">
        <v>164</v>
      </c>
      <c r="B4" s="54"/>
      <c r="C4" s="54"/>
      <c r="D4" s="54"/>
      <c r="E4" s="54"/>
      <c r="F4" s="54"/>
      <c r="G4" s="54"/>
    </row>
    <row r="5" spans="1:16" ht="54.75" customHeight="1">
      <c r="A5" s="193" t="s">
        <v>126</v>
      </c>
      <c r="B5" s="194"/>
      <c r="C5" s="88" t="s">
        <v>180</v>
      </c>
      <c r="D5" s="69" t="s">
        <v>116</v>
      </c>
      <c r="E5" s="69" t="s">
        <v>117</v>
      </c>
      <c r="F5" s="69" t="s">
        <v>165</v>
      </c>
      <c r="G5" s="69" t="s">
        <v>127</v>
      </c>
      <c r="K5" s="75"/>
      <c r="L5" s="75" t="s">
        <v>56</v>
      </c>
      <c r="M5" s="75" t="s">
        <v>67</v>
      </c>
      <c r="N5" s="75" t="s">
        <v>58</v>
      </c>
      <c r="O5" s="75" t="s">
        <v>57</v>
      </c>
      <c r="P5" s="75" t="s">
        <v>91</v>
      </c>
    </row>
    <row r="6" spans="1:7" s="58" customFormat="1" ht="6.75" customHeight="1">
      <c r="A6" s="195" t="s">
        <v>128</v>
      </c>
      <c r="B6" s="195"/>
      <c r="C6" s="61"/>
      <c r="D6" s="61" t="s">
        <v>129</v>
      </c>
      <c r="E6" s="61" t="s">
        <v>130</v>
      </c>
      <c r="F6" s="61" t="s">
        <v>131</v>
      </c>
      <c r="G6" s="61" t="s">
        <v>132</v>
      </c>
    </row>
    <row r="7" spans="1:7" s="58" customFormat="1" ht="15" customHeight="1">
      <c r="A7" s="81" t="s">
        <v>95</v>
      </c>
      <c r="B7" s="82"/>
      <c r="C7" s="82"/>
      <c r="D7" s="191"/>
      <c r="E7" s="191"/>
      <c r="F7" s="191"/>
      <c r="G7" s="191"/>
    </row>
    <row r="8" spans="1:16" s="59" customFormat="1" ht="18" customHeight="1">
      <c r="A8" s="173" t="s">
        <v>150</v>
      </c>
      <c r="B8" s="174"/>
      <c r="C8" s="86"/>
      <c r="D8" s="76"/>
      <c r="E8" s="76"/>
      <c r="F8" s="76"/>
      <c r="G8" s="60">
        <f>SUM(D8:F8)</f>
        <v>0</v>
      </c>
      <c r="K8" s="23"/>
      <c r="L8" s="23" t="str">
        <f aca="true" t="shared" si="0" ref="L8:L15">Zupanija</f>
        <v>Osječko-baranjska</v>
      </c>
      <c r="M8" s="23" t="str">
        <f aca="true" t="shared" si="1" ref="M8:M15">GradMjesto</f>
        <v>Đakovo</v>
      </c>
      <c r="N8" s="23" t="str">
        <f aca="true" t="shared" si="2" ref="N8:N15">Osnivac</f>
        <v>državna</v>
      </c>
      <c r="O8" s="23" t="str">
        <f aca="true" t="shared" si="3" ref="O8:O15">VrstaSkole</f>
        <v>glazbena</v>
      </c>
      <c r="P8" s="23" t="str">
        <f aca="true" t="shared" si="4" ref="P8:P15">SifraSkole</f>
        <v>14-022-002</v>
      </c>
    </row>
    <row r="9" spans="1:16" s="59" customFormat="1" ht="18" customHeight="1">
      <c r="A9" s="173" t="s">
        <v>151</v>
      </c>
      <c r="B9" s="174"/>
      <c r="C9" s="86"/>
      <c r="D9" s="76"/>
      <c r="E9" s="76"/>
      <c r="F9" s="76"/>
      <c r="G9" s="60">
        <f>SUM(D9:F9)</f>
        <v>0</v>
      </c>
      <c r="K9" s="23"/>
      <c r="L9" s="23" t="str">
        <f t="shared" si="0"/>
        <v>Osječko-baranjska</v>
      </c>
      <c r="M9" s="23" t="str">
        <f t="shared" si="1"/>
        <v>Đakovo</v>
      </c>
      <c r="N9" s="23" t="str">
        <f t="shared" si="2"/>
        <v>državna</v>
      </c>
      <c r="O9" s="23" t="str">
        <f t="shared" si="3"/>
        <v>glazbena</v>
      </c>
      <c r="P9" s="23" t="str">
        <f t="shared" si="4"/>
        <v>14-022-002</v>
      </c>
    </row>
    <row r="10" spans="1:16" ht="18" customHeight="1">
      <c r="A10" s="173" t="s">
        <v>152</v>
      </c>
      <c r="B10" s="174"/>
      <c r="C10" s="86"/>
      <c r="D10" s="76"/>
      <c r="E10" s="76"/>
      <c r="F10" s="76"/>
      <c r="G10" s="60">
        <f>SUM(D10:F10)</f>
        <v>0</v>
      </c>
      <c r="K10" s="23"/>
      <c r="L10" s="23" t="str">
        <f t="shared" si="0"/>
        <v>Osječko-baranjska</v>
      </c>
      <c r="M10" s="23" t="str">
        <f t="shared" si="1"/>
        <v>Đakovo</v>
      </c>
      <c r="N10" s="23" t="str">
        <f t="shared" si="2"/>
        <v>državna</v>
      </c>
      <c r="O10" s="23" t="str">
        <f t="shared" si="3"/>
        <v>glazbena</v>
      </c>
      <c r="P10" s="23" t="str">
        <f t="shared" si="4"/>
        <v>14-022-002</v>
      </c>
    </row>
    <row r="11" spans="1:16" ht="18" customHeight="1">
      <c r="A11" s="173" t="s">
        <v>153</v>
      </c>
      <c r="B11" s="174"/>
      <c r="C11" s="86"/>
      <c r="D11" s="76"/>
      <c r="E11" s="76"/>
      <c r="F11" s="76"/>
      <c r="G11" s="60">
        <f>SUM(D11:F11)</f>
        <v>0</v>
      </c>
      <c r="K11" s="23"/>
      <c r="L11" s="23" t="str">
        <f t="shared" si="0"/>
        <v>Osječko-baranjska</v>
      </c>
      <c r="M11" s="23" t="str">
        <f t="shared" si="1"/>
        <v>Đakovo</v>
      </c>
      <c r="N11" s="23" t="str">
        <f t="shared" si="2"/>
        <v>državna</v>
      </c>
      <c r="O11" s="23" t="str">
        <f t="shared" si="3"/>
        <v>glazbena</v>
      </c>
      <c r="P11" s="23" t="str">
        <f t="shared" si="4"/>
        <v>14-022-002</v>
      </c>
    </row>
    <row r="12" spans="1:16" ht="18" customHeight="1">
      <c r="A12" s="171" t="s">
        <v>149</v>
      </c>
      <c r="B12" s="172"/>
      <c r="C12" s="85"/>
      <c r="D12" s="60"/>
      <c r="E12" s="60"/>
      <c r="F12" s="60"/>
      <c r="G12" s="68">
        <f>SUM(G8:G11)</f>
        <v>0</v>
      </c>
      <c r="K12" s="23"/>
      <c r="L12" s="23" t="str">
        <f t="shared" si="0"/>
        <v>Osječko-baranjska</v>
      </c>
      <c r="M12" s="23" t="str">
        <f t="shared" si="1"/>
        <v>Đakovo</v>
      </c>
      <c r="N12" s="23" t="str">
        <f t="shared" si="2"/>
        <v>državna</v>
      </c>
      <c r="O12" s="23" t="str">
        <f t="shared" si="3"/>
        <v>glazbena</v>
      </c>
      <c r="P12" s="23" t="str">
        <f t="shared" si="4"/>
        <v>14-022-002</v>
      </c>
    </row>
    <row r="13" spans="1:16" ht="7.5" customHeight="1">
      <c r="A13" s="72"/>
      <c r="B13" s="72"/>
      <c r="C13" s="72"/>
      <c r="D13" s="73"/>
      <c r="E13" s="73"/>
      <c r="F13" s="73"/>
      <c r="G13" s="73"/>
      <c r="K13" s="23"/>
      <c r="L13" s="23"/>
      <c r="M13" s="23"/>
      <c r="N13" s="23"/>
      <c r="O13" s="23"/>
      <c r="P13" s="23"/>
    </row>
    <row r="14" spans="1:17" ht="18" customHeight="1">
      <c r="A14" s="64"/>
      <c r="B14" s="67"/>
      <c r="C14" s="67"/>
      <c r="D14" s="63"/>
      <c r="E14" s="63"/>
      <c r="F14" s="63"/>
      <c r="G14" s="63"/>
      <c r="H14" s="63"/>
      <c r="L14" s="23"/>
      <c r="M14" s="23"/>
      <c r="N14" s="23"/>
      <c r="O14" s="23"/>
      <c r="P14" s="23"/>
      <c r="Q14" s="23"/>
    </row>
    <row r="15" spans="1:16" s="26" customFormat="1" ht="15" customHeight="1">
      <c r="A15" s="192" t="s">
        <v>163</v>
      </c>
      <c r="B15" s="192"/>
      <c r="C15" s="192"/>
      <c r="D15" s="192"/>
      <c r="E15" s="192"/>
      <c r="F15" s="192"/>
      <c r="G15" s="80"/>
      <c r="H15" s="25"/>
      <c r="I15" s="24"/>
      <c r="J15" s="24"/>
      <c r="K15" s="23" t="str">
        <f>NazivSkole</f>
        <v>OŠ "Ivan Goran Kovačić"</v>
      </c>
      <c r="L15" s="23" t="str">
        <f t="shared" si="0"/>
        <v>Osječko-baranjska</v>
      </c>
      <c r="M15" s="23" t="str">
        <f t="shared" si="1"/>
        <v>Đakovo</v>
      </c>
      <c r="N15" s="23" t="str">
        <f t="shared" si="2"/>
        <v>državna</v>
      </c>
      <c r="O15" s="23" t="str">
        <f t="shared" si="3"/>
        <v>glazbena</v>
      </c>
      <c r="P15" s="23" t="str">
        <f t="shared" si="4"/>
        <v>14-022-002</v>
      </c>
    </row>
    <row r="16" spans="1:8" ht="18" customHeight="1">
      <c r="A16" s="64"/>
      <c r="B16" s="67"/>
      <c r="C16" s="67"/>
      <c r="D16" s="63"/>
      <c r="E16" s="63"/>
      <c r="F16" s="63"/>
      <c r="G16" s="63"/>
      <c r="H16" s="63"/>
    </row>
    <row r="17" spans="1:8" ht="18" customHeight="1">
      <c r="A17" s="64"/>
      <c r="B17" s="67"/>
      <c r="C17" s="67"/>
      <c r="D17" s="63"/>
      <c r="E17" s="63"/>
      <c r="F17" s="63"/>
      <c r="G17" s="63"/>
      <c r="H17" s="63"/>
    </row>
    <row r="18" spans="1:8" ht="18" customHeight="1">
      <c r="A18" s="64"/>
      <c r="B18" s="67"/>
      <c r="C18" s="67"/>
      <c r="D18" s="63"/>
      <c r="E18" s="63"/>
      <c r="F18" s="63"/>
      <c r="G18" s="63"/>
      <c r="H18" s="63"/>
    </row>
    <row r="19" spans="1:8" ht="18" customHeight="1">
      <c r="A19" s="64"/>
      <c r="B19" s="67"/>
      <c r="C19" s="67"/>
      <c r="D19" s="63"/>
      <c r="E19" s="63"/>
      <c r="F19" s="63"/>
      <c r="G19" s="63"/>
      <c r="H19" s="63"/>
    </row>
    <row r="20" spans="1:8" ht="18" customHeight="1">
      <c r="A20" s="62"/>
      <c r="B20" s="62"/>
      <c r="C20" s="62"/>
      <c r="D20" s="63"/>
      <c r="E20" s="63"/>
      <c r="F20" s="63"/>
      <c r="G20" s="63"/>
      <c r="H20" s="63"/>
    </row>
    <row r="21" spans="1:8" ht="18" customHeight="1">
      <c r="A21" s="64"/>
      <c r="B21" s="65"/>
      <c r="C21" s="65"/>
      <c r="D21" s="66"/>
      <c r="E21" s="66"/>
      <c r="F21" s="66"/>
      <c r="G21" s="66"/>
      <c r="H21" s="66"/>
    </row>
    <row r="22" spans="1:8" ht="18" customHeight="1">
      <c r="A22" s="64"/>
      <c r="B22" s="67"/>
      <c r="C22" s="67"/>
      <c r="D22" s="63"/>
      <c r="E22" s="63"/>
      <c r="F22" s="63"/>
      <c r="G22" s="63"/>
      <c r="H22" s="63"/>
    </row>
    <row r="23" spans="1:8" ht="18" customHeight="1">
      <c r="A23" s="64"/>
      <c r="B23" s="67"/>
      <c r="C23" s="67"/>
      <c r="D23" s="63"/>
      <c r="E23" s="63"/>
      <c r="F23" s="63"/>
      <c r="G23" s="63"/>
      <c r="H23" s="63"/>
    </row>
    <row r="24" spans="1:8" ht="12.75">
      <c r="A24" s="64"/>
      <c r="B24" s="67"/>
      <c r="C24" s="67"/>
      <c r="D24" s="63"/>
      <c r="E24" s="63"/>
      <c r="F24" s="63"/>
      <c r="G24" s="63"/>
      <c r="H24" s="63"/>
    </row>
    <row r="25" spans="1:8" ht="12.75">
      <c r="A25" s="64"/>
      <c r="B25" s="67"/>
      <c r="C25" s="67"/>
      <c r="D25" s="63"/>
      <c r="E25" s="63"/>
      <c r="F25" s="63"/>
      <c r="G25" s="63"/>
      <c r="H25" s="63"/>
    </row>
    <row r="26" spans="1:8" ht="12.75">
      <c r="A26" s="64"/>
      <c r="B26" s="67"/>
      <c r="C26" s="67"/>
      <c r="D26" s="63"/>
      <c r="E26" s="63"/>
      <c r="F26" s="63"/>
      <c r="G26" s="63"/>
      <c r="H26" s="63"/>
    </row>
    <row r="27" spans="1:8" ht="12.75">
      <c r="A27" s="64"/>
      <c r="B27" s="67"/>
      <c r="C27" s="67"/>
      <c r="D27" s="63"/>
      <c r="E27" s="63"/>
      <c r="F27" s="63"/>
      <c r="G27" s="63"/>
      <c r="H27" s="63"/>
    </row>
    <row r="28" spans="1:8" ht="12.75">
      <c r="A28" s="64"/>
      <c r="B28" s="67"/>
      <c r="C28" s="67"/>
      <c r="D28" s="63"/>
      <c r="E28" s="63"/>
      <c r="F28" s="63"/>
      <c r="G28" s="63"/>
      <c r="H28" s="63"/>
    </row>
  </sheetData>
  <sheetProtection password="BEF6" sheet="1"/>
  <mergeCells count="11">
    <mergeCell ref="A1:D1"/>
    <mergeCell ref="A2:D2"/>
    <mergeCell ref="A5:B5"/>
    <mergeCell ref="A6:B6"/>
    <mergeCell ref="A8:B8"/>
    <mergeCell ref="D7:G7"/>
    <mergeCell ref="A15:F15"/>
    <mergeCell ref="A9:B9"/>
    <mergeCell ref="A10:B10"/>
    <mergeCell ref="A11:B11"/>
    <mergeCell ref="A12:B12"/>
  </mergeCells>
  <printOptions horizontalCentered="1"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0"/>
  <sheetViews>
    <sheetView showGridLines="0" workbookViewId="0" topLeftCell="A1">
      <selection activeCell="D21" sqref="D21"/>
    </sheetView>
  </sheetViews>
  <sheetFormatPr defaultColWidth="11.421875" defaultRowHeight="12.75"/>
  <cols>
    <col min="1" max="1" width="22.140625" style="1" customWidth="1"/>
    <col min="2" max="2" width="21.140625" style="1" customWidth="1"/>
    <col min="3" max="3" width="18.8515625" style="1" customWidth="1"/>
    <col min="4" max="4" width="14.140625" style="1" customWidth="1"/>
    <col min="5" max="5" width="14.421875" style="1" customWidth="1"/>
    <col min="6" max="6" width="13.140625" style="1" hidden="1" customWidth="1"/>
    <col min="7" max="11" width="0" style="1" hidden="1" customWidth="1"/>
    <col min="12" max="14" width="11.421875" style="1" customWidth="1"/>
    <col min="15" max="26" width="0" style="1" hidden="1" customWidth="1"/>
    <col min="27" max="27" width="14.140625" style="1" hidden="1" customWidth="1"/>
    <col min="28" max="34" width="0" style="1" hidden="1" customWidth="1"/>
    <col min="35" max="35" width="11.8515625" style="1" hidden="1" customWidth="1"/>
    <col min="36" max="36" width="11.421875" style="1" customWidth="1"/>
    <col min="37" max="37" width="19.57421875" style="1" customWidth="1"/>
    <col min="38" max="16384" width="11.421875" style="1" customWidth="1"/>
  </cols>
  <sheetData>
    <row r="1" spans="1:3" ht="12.75">
      <c r="A1" s="178" t="str">
        <f>NazivSkole</f>
        <v>OŠ "Ivan Goran Kovačić"</v>
      </c>
      <c r="B1" s="180"/>
      <c r="C1" s="47"/>
    </row>
    <row r="2" spans="1:3" ht="12.75">
      <c r="A2" s="178" t="str">
        <f>GradMjesto</f>
        <v>Đakovo</v>
      </c>
      <c r="B2" s="180"/>
      <c r="C2" s="47"/>
    </row>
    <row r="4" spans="1:35" ht="12.75">
      <c r="A4" s="44" t="s">
        <v>89</v>
      </c>
      <c r="B4" s="17"/>
      <c r="C4" s="17"/>
      <c r="AE4" s="1" t="s">
        <v>52</v>
      </c>
      <c r="AG4" s="1" t="s">
        <v>53</v>
      </c>
      <c r="AI4" s="1" t="s">
        <v>54</v>
      </c>
    </row>
    <row r="5" spans="1:35" ht="13.5">
      <c r="A5" s="6"/>
      <c r="F5" s="10" t="s">
        <v>66</v>
      </c>
      <c r="G5" s="10" t="s">
        <v>56</v>
      </c>
      <c r="H5" s="10" t="s">
        <v>67</v>
      </c>
      <c r="I5" s="10" t="s">
        <v>58</v>
      </c>
      <c r="J5" s="10" t="s">
        <v>57</v>
      </c>
      <c r="K5" s="45" t="s">
        <v>91</v>
      </c>
      <c r="AA5" s="5" t="s">
        <v>34</v>
      </c>
      <c r="AC5" s="7" t="s">
        <v>35</v>
      </c>
      <c r="AE5" s="7" t="s">
        <v>35</v>
      </c>
      <c r="AG5" s="5" t="s">
        <v>35</v>
      </c>
      <c r="AI5" s="7" t="s">
        <v>35</v>
      </c>
    </row>
    <row r="6" spans="1:35" ht="18" customHeight="1">
      <c r="A6" s="196" t="s">
        <v>33</v>
      </c>
      <c r="B6" s="196"/>
      <c r="C6" s="15"/>
      <c r="D6" s="3"/>
      <c r="E6" s="2"/>
      <c r="F6" s="11" t="str">
        <f>NazivSkole</f>
        <v>OŠ "Ivan Goran Kovačić"</v>
      </c>
      <c r="G6" s="11" t="str">
        <f>Zupanija</f>
        <v>Osječko-baranjska</v>
      </c>
      <c r="H6" s="11" t="str">
        <f>GradMjesto</f>
        <v>Đakovo</v>
      </c>
      <c r="I6" s="11" t="str">
        <f>Osnivac</f>
        <v>državna</v>
      </c>
      <c r="J6" s="11" t="str">
        <f>VrstaSkole</f>
        <v>glazbena</v>
      </c>
      <c r="K6" s="1" t="str">
        <f>SifraSkole</f>
        <v>14-022-002</v>
      </c>
      <c r="AA6" s="7" t="s">
        <v>35</v>
      </c>
      <c r="AC6" s="5" t="s">
        <v>39</v>
      </c>
      <c r="AE6" s="5">
        <v>1</v>
      </c>
      <c r="AG6" s="5">
        <v>20</v>
      </c>
      <c r="AI6" s="5" t="s">
        <v>7</v>
      </c>
    </row>
    <row r="7" spans="1:35" ht="18" customHeight="1">
      <c r="A7" s="196" t="s">
        <v>38</v>
      </c>
      <c r="B7" s="196"/>
      <c r="C7" s="49" t="s">
        <v>36</v>
      </c>
      <c r="D7" s="3"/>
      <c r="E7" s="2"/>
      <c r="F7" s="11" t="str">
        <f>NazivSkole</f>
        <v>OŠ "Ivan Goran Kovačić"</v>
      </c>
      <c r="G7" s="11" t="str">
        <f>Zupanija</f>
        <v>Osječko-baranjska</v>
      </c>
      <c r="H7" s="11" t="str">
        <f>GradMjesto</f>
        <v>Đakovo</v>
      </c>
      <c r="I7" s="11" t="str">
        <f>Osnivac</f>
        <v>državna</v>
      </c>
      <c r="J7" s="11" t="str">
        <f>VrstaSkole</f>
        <v>glazbena</v>
      </c>
      <c r="K7" s="1" t="str">
        <f>SifraSkole</f>
        <v>14-022-002</v>
      </c>
      <c r="AA7" s="5" t="s">
        <v>36</v>
      </c>
      <c r="AC7" s="5" t="s">
        <v>40</v>
      </c>
      <c r="AE7" s="5">
        <v>2</v>
      </c>
      <c r="AG7" s="5">
        <v>40</v>
      </c>
      <c r="AI7" s="5" t="s">
        <v>6</v>
      </c>
    </row>
    <row r="8" spans="1:35" ht="19.5" customHeight="1">
      <c r="A8" s="196" t="s">
        <v>41</v>
      </c>
      <c r="B8" s="196"/>
      <c r="C8" s="49" t="s">
        <v>39</v>
      </c>
      <c r="D8" s="3"/>
      <c r="E8" s="2"/>
      <c r="F8" s="11" t="str">
        <f>NazivSkole</f>
        <v>OŠ "Ivan Goran Kovačić"</v>
      </c>
      <c r="G8" s="11" t="str">
        <f>Zupanija</f>
        <v>Osječko-baranjska</v>
      </c>
      <c r="H8" s="11" t="str">
        <f>GradMjesto</f>
        <v>Đakovo</v>
      </c>
      <c r="I8" s="11" t="str">
        <f>Osnivac</f>
        <v>državna</v>
      </c>
      <c r="J8" s="11" t="str">
        <f>VrstaSkole</f>
        <v>glazbena</v>
      </c>
      <c r="K8" s="1" t="str">
        <f>SifraSkole</f>
        <v>14-022-002</v>
      </c>
      <c r="AA8" s="5" t="s">
        <v>37</v>
      </c>
      <c r="AE8" s="5">
        <v>3</v>
      </c>
      <c r="AI8" s="5" t="s">
        <v>43</v>
      </c>
    </row>
    <row r="9" spans="1:11" ht="18.75" customHeight="1">
      <c r="A9" s="178" t="s">
        <v>158</v>
      </c>
      <c r="B9" s="180"/>
      <c r="C9" s="49">
        <v>2</v>
      </c>
      <c r="D9" s="3"/>
      <c r="E9" s="2"/>
      <c r="F9" s="11" t="str">
        <f>NazivSkole</f>
        <v>OŠ "Ivan Goran Kovačić"</v>
      </c>
      <c r="G9" s="11" t="str">
        <f>Zupanija</f>
        <v>Osječko-baranjska</v>
      </c>
      <c r="H9" s="11" t="str">
        <f>GradMjesto</f>
        <v>Đakovo</v>
      </c>
      <c r="I9" s="11" t="str">
        <f>Osnivac</f>
        <v>državna</v>
      </c>
      <c r="J9" s="11" t="str">
        <f>VrstaSkole</f>
        <v>glazbena</v>
      </c>
      <c r="K9" s="1" t="str">
        <f>SifraSkole</f>
        <v>14-022-002</v>
      </c>
    </row>
    <row r="10" ht="12.75">
      <c r="A10" s="4"/>
    </row>
    <row r="12" spans="1:5" ht="36" customHeight="1">
      <c r="A12" s="199" t="s">
        <v>90</v>
      </c>
      <c r="B12" s="199"/>
      <c r="C12" s="199"/>
      <c r="D12" s="199"/>
      <c r="E12" s="199"/>
    </row>
    <row r="13" spans="1:3" ht="15.75" customHeight="1">
      <c r="A13" s="9"/>
      <c r="B13" s="9"/>
      <c r="C13" s="9"/>
    </row>
    <row r="14" ht="12.75">
      <c r="A14" s="8"/>
    </row>
    <row r="15" spans="1:5" ht="12.75">
      <c r="A15" s="197" t="s">
        <v>3</v>
      </c>
      <c r="B15" s="197" t="s">
        <v>21</v>
      </c>
      <c r="C15" s="197" t="s">
        <v>4</v>
      </c>
      <c r="D15" s="197" t="s">
        <v>5</v>
      </c>
      <c r="E15" s="198" t="s">
        <v>47</v>
      </c>
    </row>
    <row r="16" spans="1:20" ht="13.5">
      <c r="A16" s="197"/>
      <c r="B16" s="197"/>
      <c r="C16" s="197"/>
      <c r="D16" s="197"/>
      <c r="E16" s="197"/>
      <c r="F16" s="10" t="s">
        <v>66</v>
      </c>
      <c r="G16" s="10" t="s">
        <v>56</v>
      </c>
      <c r="H16" s="10" t="s">
        <v>67</v>
      </c>
      <c r="I16" s="10" t="s">
        <v>58</v>
      </c>
      <c r="J16" s="10" t="s">
        <v>57</v>
      </c>
      <c r="K16" s="45" t="s">
        <v>91</v>
      </c>
      <c r="O16" s="75" t="s">
        <v>66</v>
      </c>
      <c r="P16" s="75" t="s">
        <v>56</v>
      </c>
      <c r="Q16" s="75" t="s">
        <v>67</v>
      </c>
      <c r="R16" s="75" t="s">
        <v>58</v>
      </c>
      <c r="S16" s="75" t="s">
        <v>57</v>
      </c>
      <c r="T16" s="75" t="s">
        <v>91</v>
      </c>
    </row>
    <row r="17" spans="1:20" ht="18" customHeight="1">
      <c r="A17" s="13" t="s">
        <v>189</v>
      </c>
      <c r="B17" s="14" t="s">
        <v>190</v>
      </c>
      <c r="C17" s="50" t="s">
        <v>24</v>
      </c>
      <c r="D17" s="50" t="s">
        <v>7</v>
      </c>
      <c r="E17" s="71"/>
      <c r="F17" s="11" t="str">
        <f aca="true" t="shared" si="0" ref="F17:F29">NazivSkole</f>
        <v>OŠ "Ivan Goran Kovačić"</v>
      </c>
      <c r="G17" s="11" t="str">
        <f aca="true" t="shared" si="1" ref="G17:G29">Zupanija</f>
        <v>Osječko-baranjska</v>
      </c>
      <c r="H17" s="11" t="str">
        <f aca="true" t="shared" si="2" ref="H17:H29">GradMjesto</f>
        <v>Đakovo</v>
      </c>
      <c r="I17" s="11" t="str">
        <f aca="true" t="shared" si="3" ref="I17:I29">Osnivac</f>
        <v>državna</v>
      </c>
      <c r="J17" s="11" t="str">
        <f aca="true" t="shared" si="4" ref="J17:J29">VrstaSkole</f>
        <v>glazbena</v>
      </c>
      <c r="K17" s="1" t="str">
        <f aca="true" t="shared" si="5" ref="K17:K29">SifraSkole</f>
        <v>14-022-002</v>
      </c>
      <c r="O17" s="23" t="str">
        <f aca="true" t="shared" si="6" ref="O17:O29">NazivSkole</f>
        <v>OŠ "Ivan Goran Kovačić"</v>
      </c>
      <c r="P17" s="23" t="str">
        <f aca="true" t="shared" si="7" ref="P17:P29">Zupanija</f>
        <v>Osječko-baranjska</v>
      </c>
      <c r="Q17" s="23" t="str">
        <f aca="true" t="shared" si="8" ref="Q17:Q29">GradMjesto</f>
        <v>Đakovo</v>
      </c>
      <c r="R17" s="23" t="str">
        <f aca="true" t="shared" si="9" ref="R17:R29">Osnivac</f>
        <v>državna</v>
      </c>
      <c r="S17" s="23" t="str">
        <f aca="true" t="shared" si="10" ref="S17:S29">VrstaSkole</f>
        <v>glazbena</v>
      </c>
      <c r="T17" s="23" t="str">
        <f aca="true" t="shared" si="11" ref="T17:T29">SifraSkole</f>
        <v>14-022-002</v>
      </c>
    </row>
    <row r="18" spans="1:20" ht="18" customHeight="1">
      <c r="A18" s="13" t="s">
        <v>191</v>
      </c>
      <c r="B18" s="14" t="s">
        <v>192</v>
      </c>
      <c r="C18" s="50" t="s">
        <v>25</v>
      </c>
      <c r="D18" s="50" t="s">
        <v>7</v>
      </c>
      <c r="E18" s="71"/>
      <c r="F18" s="11" t="str">
        <f t="shared" si="0"/>
        <v>OŠ "Ivan Goran Kovačić"</v>
      </c>
      <c r="G18" s="11" t="str">
        <f t="shared" si="1"/>
        <v>Osječko-baranjska</v>
      </c>
      <c r="H18" s="11" t="str">
        <f t="shared" si="2"/>
        <v>Đakovo</v>
      </c>
      <c r="I18" s="11" t="str">
        <f t="shared" si="3"/>
        <v>državna</v>
      </c>
      <c r="J18" s="11" t="str">
        <f t="shared" si="4"/>
        <v>glazbena</v>
      </c>
      <c r="K18" s="1" t="str">
        <f t="shared" si="5"/>
        <v>14-022-002</v>
      </c>
      <c r="O18" s="23" t="str">
        <f t="shared" si="6"/>
        <v>OŠ "Ivan Goran Kovačić"</v>
      </c>
      <c r="P18" s="23" t="str">
        <f t="shared" si="7"/>
        <v>Osječko-baranjska</v>
      </c>
      <c r="Q18" s="23" t="str">
        <f t="shared" si="8"/>
        <v>Đakovo</v>
      </c>
      <c r="R18" s="23" t="str">
        <f t="shared" si="9"/>
        <v>državna</v>
      </c>
      <c r="S18" s="23" t="str">
        <f t="shared" si="10"/>
        <v>glazbena</v>
      </c>
      <c r="T18" s="23" t="str">
        <f t="shared" si="11"/>
        <v>14-022-002</v>
      </c>
    </row>
    <row r="19" spans="1:20" ht="18" customHeight="1">
      <c r="A19" s="13" t="s">
        <v>193</v>
      </c>
      <c r="B19" s="14" t="s">
        <v>194</v>
      </c>
      <c r="C19" s="50" t="s">
        <v>159</v>
      </c>
      <c r="D19" s="50" t="s">
        <v>7</v>
      </c>
      <c r="E19" s="71"/>
      <c r="F19" s="11" t="str">
        <f t="shared" si="0"/>
        <v>OŠ "Ivan Goran Kovačić"</v>
      </c>
      <c r="G19" s="11" t="str">
        <f t="shared" si="1"/>
        <v>Osječko-baranjska</v>
      </c>
      <c r="H19" s="11" t="str">
        <f t="shared" si="2"/>
        <v>Đakovo</v>
      </c>
      <c r="I19" s="11" t="str">
        <f t="shared" si="3"/>
        <v>državna</v>
      </c>
      <c r="J19" s="11" t="str">
        <f t="shared" si="4"/>
        <v>glazbena</v>
      </c>
      <c r="K19" s="1" t="str">
        <f t="shared" si="5"/>
        <v>14-022-002</v>
      </c>
      <c r="O19" s="23" t="str">
        <f t="shared" si="6"/>
        <v>OŠ "Ivan Goran Kovačić"</v>
      </c>
      <c r="P19" s="23" t="str">
        <f t="shared" si="7"/>
        <v>Osječko-baranjska</v>
      </c>
      <c r="Q19" s="23" t="str">
        <f t="shared" si="8"/>
        <v>Đakovo</v>
      </c>
      <c r="R19" s="23" t="str">
        <f t="shared" si="9"/>
        <v>državna</v>
      </c>
      <c r="S19" s="23" t="str">
        <f t="shared" si="10"/>
        <v>glazbena</v>
      </c>
      <c r="T19" s="23" t="str">
        <f t="shared" si="11"/>
        <v>14-022-002</v>
      </c>
    </row>
    <row r="20" spans="1:20" ht="18" customHeight="1">
      <c r="A20" s="13" t="s">
        <v>195</v>
      </c>
      <c r="B20" s="14" t="s">
        <v>196</v>
      </c>
      <c r="C20" s="50" t="s">
        <v>160</v>
      </c>
      <c r="D20" s="50" t="s">
        <v>7</v>
      </c>
      <c r="E20" s="71"/>
      <c r="F20" s="11" t="str">
        <f t="shared" si="0"/>
        <v>OŠ "Ivan Goran Kovačić"</v>
      </c>
      <c r="G20" s="11" t="str">
        <f t="shared" si="1"/>
        <v>Osječko-baranjska</v>
      </c>
      <c r="H20" s="11" t="str">
        <f t="shared" si="2"/>
        <v>Đakovo</v>
      </c>
      <c r="I20" s="11" t="str">
        <f t="shared" si="3"/>
        <v>državna</v>
      </c>
      <c r="J20" s="11" t="str">
        <f t="shared" si="4"/>
        <v>glazbena</v>
      </c>
      <c r="K20" s="1" t="str">
        <f t="shared" si="5"/>
        <v>14-022-002</v>
      </c>
      <c r="O20" s="23" t="str">
        <f t="shared" si="6"/>
        <v>OŠ "Ivan Goran Kovačić"</v>
      </c>
      <c r="P20" s="23" t="str">
        <f t="shared" si="7"/>
        <v>Osječko-baranjska</v>
      </c>
      <c r="Q20" s="23" t="str">
        <f t="shared" si="8"/>
        <v>Đakovo</v>
      </c>
      <c r="R20" s="23" t="str">
        <f t="shared" si="9"/>
        <v>državna</v>
      </c>
      <c r="S20" s="23" t="str">
        <f t="shared" si="10"/>
        <v>glazbena</v>
      </c>
      <c r="T20" s="23" t="str">
        <f t="shared" si="11"/>
        <v>14-022-002</v>
      </c>
    </row>
    <row r="21" spans="1:20" ht="18" customHeight="1">
      <c r="A21" s="13" t="s">
        <v>281</v>
      </c>
      <c r="B21" s="14" t="s">
        <v>197</v>
      </c>
      <c r="C21" s="50" t="s">
        <v>162</v>
      </c>
      <c r="D21" s="50" t="s">
        <v>6</v>
      </c>
      <c r="E21" s="71"/>
      <c r="F21" s="11" t="str">
        <f t="shared" si="0"/>
        <v>OŠ "Ivan Goran Kovačić"</v>
      </c>
      <c r="G21" s="11" t="str">
        <f t="shared" si="1"/>
        <v>Osječko-baranjska</v>
      </c>
      <c r="H21" s="11" t="str">
        <f t="shared" si="2"/>
        <v>Đakovo</v>
      </c>
      <c r="I21" s="11" t="str">
        <f t="shared" si="3"/>
        <v>državna</v>
      </c>
      <c r="J21" s="11" t="str">
        <f t="shared" si="4"/>
        <v>glazbena</v>
      </c>
      <c r="K21" s="1" t="str">
        <f t="shared" si="5"/>
        <v>14-022-002</v>
      </c>
      <c r="O21" s="23" t="str">
        <f t="shared" si="6"/>
        <v>OŠ "Ivan Goran Kovačić"</v>
      </c>
      <c r="P21" s="23" t="str">
        <f t="shared" si="7"/>
        <v>Osječko-baranjska</v>
      </c>
      <c r="Q21" s="23" t="str">
        <f t="shared" si="8"/>
        <v>Đakovo</v>
      </c>
      <c r="R21" s="23" t="str">
        <f t="shared" si="9"/>
        <v>državna</v>
      </c>
      <c r="S21" s="23" t="str">
        <f t="shared" si="10"/>
        <v>glazbena</v>
      </c>
      <c r="T21" s="23" t="str">
        <f t="shared" si="11"/>
        <v>14-022-002</v>
      </c>
    </row>
    <row r="22" spans="1:20" ht="18" customHeight="1">
      <c r="A22" s="13" t="s">
        <v>198</v>
      </c>
      <c r="B22" s="14" t="s">
        <v>199</v>
      </c>
      <c r="C22" s="50" t="s">
        <v>161</v>
      </c>
      <c r="D22" s="50" t="s">
        <v>7</v>
      </c>
      <c r="E22" s="71"/>
      <c r="F22" s="11" t="str">
        <f t="shared" si="0"/>
        <v>OŠ "Ivan Goran Kovačić"</v>
      </c>
      <c r="G22" s="11" t="str">
        <f t="shared" si="1"/>
        <v>Osječko-baranjska</v>
      </c>
      <c r="H22" s="11" t="str">
        <f t="shared" si="2"/>
        <v>Đakovo</v>
      </c>
      <c r="I22" s="11" t="str">
        <f t="shared" si="3"/>
        <v>državna</v>
      </c>
      <c r="J22" s="11" t="str">
        <f t="shared" si="4"/>
        <v>glazbena</v>
      </c>
      <c r="K22" s="1" t="str">
        <f t="shared" si="5"/>
        <v>14-022-002</v>
      </c>
      <c r="O22" s="23" t="str">
        <f t="shared" si="6"/>
        <v>OŠ "Ivan Goran Kovačić"</v>
      </c>
      <c r="P22" s="23" t="str">
        <f t="shared" si="7"/>
        <v>Osječko-baranjska</v>
      </c>
      <c r="Q22" s="23" t="str">
        <f t="shared" si="8"/>
        <v>Đakovo</v>
      </c>
      <c r="R22" s="23" t="str">
        <f t="shared" si="9"/>
        <v>državna</v>
      </c>
      <c r="S22" s="23" t="str">
        <f t="shared" si="10"/>
        <v>glazbena</v>
      </c>
      <c r="T22" s="23" t="str">
        <f t="shared" si="11"/>
        <v>14-022-002</v>
      </c>
    </row>
    <row r="23" spans="1:20" ht="18" customHeight="1">
      <c r="A23" s="13" t="s">
        <v>200</v>
      </c>
      <c r="B23" s="14" t="s">
        <v>201</v>
      </c>
      <c r="C23" s="50" t="s">
        <v>26</v>
      </c>
      <c r="D23" s="50" t="s">
        <v>7</v>
      </c>
      <c r="E23" s="71"/>
      <c r="F23" s="11" t="str">
        <f t="shared" si="0"/>
        <v>OŠ "Ivan Goran Kovačić"</v>
      </c>
      <c r="G23" s="11" t="str">
        <f t="shared" si="1"/>
        <v>Osječko-baranjska</v>
      </c>
      <c r="H23" s="11" t="str">
        <f t="shared" si="2"/>
        <v>Đakovo</v>
      </c>
      <c r="I23" s="11" t="str">
        <f t="shared" si="3"/>
        <v>državna</v>
      </c>
      <c r="J23" s="11" t="str">
        <f t="shared" si="4"/>
        <v>glazbena</v>
      </c>
      <c r="K23" s="1" t="str">
        <f t="shared" si="5"/>
        <v>14-022-002</v>
      </c>
      <c r="O23" s="23" t="str">
        <f t="shared" si="6"/>
        <v>OŠ "Ivan Goran Kovačić"</v>
      </c>
      <c r="P23" s="23" t="str">
        <f t="shared" si="7"/>
        <v>Osječko-baranjska</v>
      </c>
      <c r="Q23" s="23" t="str">
        <f t="shared" si="8"/>
        <v>Đakovo</v>
      </c>
      <c r="R23" s="23" t="str">
        <f t="shared" si="9"/>
        <v>državna</v>
      </c>
      <c r="S23" s="23" t="str">
        <f t="shared" si="10"/>
        <v>glazbena</v>
      </c>
      <c r="T23" s="23" t="str">
        <f t="shared" si="11"/>
        <v>14-022-002</v>
      </c>
    </row>
    <row r="24" spans="1:20" ht="18" customHeight="1">
      <c r="A24" s="13" t="s">
        <v>202</v>
      </c>
      <c r="B24" s="14" t="s">
        <v>203</v>
      </c>
      <c r="C24" s="50" t="s">
        <v>44</v>
      </c>
      <c r="D24" s="50" t="s">
        <v>7</v>
      </c>
      <c r="E24" s="71"/>
      <c r="F24" s="11" t="str">
        <f t="shared" si="0"/>
        <v>OŠ "Ivan Goran Kovačić"</v>
      </c>
      <c r="G24" s="11" t="str">
        <f t="shared" si="1"/>
        <v>Osječko-baranjska</v>
      </c>
      <c r="H24" s="11" t="str">
        <f t="shared" si="2"/>
        <v>Đakovo</v>
      </c>
      <c r="I24" s="11" t="str">
        <f t="shared" si="3"/>
        <v>državna</v>
      </c>
      <c r="J24" s="11" t="str">
        <f t="shared" si="4"/>
        <v>glazbena</v>
      </c>
      <c r="K24" s="1" t="str">
        <f t="shared" si="5"/>
        <v>14-022-002</v>
      </c>
      <c r="O24" s="23" t="str">
        <f t="shared" si="6"/>
        <v>OŠ "Ivan Goran Kovačić"</v>
      </c>
      <c r="P24" s="23" t="str">
        <f t="shared" si="7"/>
        <v>Osječko-baranjska</v>
      </c>
      <c r="Q24" s="23" t="str">
        <f t="shared" si="8"/>
        <v>Đakovo</v>
      </c>
      <c r="R24" s="23" t="str">
        <f t="shared" si="9"/>
        <v>državna</v>
      </c>
      <c r="S24" s="23" t="str">
        <f t="shared" si="10"/>
        <v>glazbena</v>
      </c>
      <c r="T24" s="23" t="str">
        <f t="shared" si="11"/>
        <v>14-022-002</v>
      </c>
    </row>
    <row r="25" spans="1:20" ht="18" customHeight="1">
      <c r="A25" s="13" t="s">
        <v>204</v>
      </c>
      <c r="B25" s="14" t="s">
        <v>205</v>
      </c>
      <c r="C25" s="50" t="s">
        <v>29</v>
      </c>
      <c r="D25" s="50" t="s">
        <v>7</v>
      </c>
      <c r="E25" s="71"/>
      <c r="F25" s="11" t="str">
        <f t="shared" si="0"/>
        <v>OŠ "Ivan Goran Kovačić"</v>
      </c>
      <c r="G25" s="11" t="str">
        <f t="shared" si="1"/>
        <v>Osječko-baranjska</v>
      </c>
      <c r="H25" s="11" t="str">
        <f t="shared" si="2"/>
        <v>Đakovo</v>
      </c>
      <c r="I25" s="11" t="str">
        <f t="shared" si="3"/>
        <v>državna</v>
      </c>
      <c r="J25" s="11" t="str">
        <f t="shared" si="4"/>
        <v>glazbena</v>
      </c>
      <c r="K25" s="1" t="str">
        <f t="shared" si="5"/>
        <v>14-022-002</v>
      </c>
      <c r="O25" s="23" t="str">
        <f t="shared" si="6"/>
        <v>OŠ "Ivan Goran Kovačić"</v>
      </c>
      <c r="P25" s="23" t="str">
        <f t="shared" si="7"/>
        <v>Osječko-baranjska</v>
      </c>
      <c r="Q25" s="23" t="str">
        <f t="shared" si="8"/>
        <v>Đakovo</v>
      </c>
      <c r="R25" s="23" t="str">
        <f t="shared" si="9"/>
        <v>državna</v>
      </c>
      <c r="S25" s="23" t="str">
        <f t="shared" si="10"/>
        <v>glazbena</v>
      </c>
      <c r="T25" s="23" t="str">
        <f t="shared" si="11"/>
        <v>14-022-002</v>
      </c>
    </row>
    <row r="26" spans="1:20" ht="18" customHeight="1">
      <c r="A26" s="13" t="s">
        <v>206</v>
      </c>
      <c r="B26" s="14" t="s">
        <v>205</v>
      </c>
      <c r="C26" s="50" t="s">
        <v>29</v>
      </c>
      <c r="D26" s="50" t="s">
        <v>7</v>
      </c>
      <c r="E26" s="71"/>
      <c r="F26" s="11" t="str">
        <f t="shared" si="0"/>
        <v>OŠ "Ivan Goran Kovačić"</v>
      </c>
      <c r="G26" s="11" t="str">
        <f t="shared" si="1"/>
        <v>Osječko-baranjska</v>
      </c>
      <c r="H26" s="11" t="str">
        <f t="shared" si="2"/>
        <v>Đakovo</v>
      </c>
      <c r="I26" s="11" t="str">
        <f t="shared" si="3"/>
        <v>državna</v>
      </c>
      <c r="J26" s="11" t="str">
        <f t="shared" si="4"/>
        <v>glazbena</v>
      </c>
      <c r="K26" s="1" t="str">
        <f t="shared" si="5"/>
        <v>14-022-002</v>
      </c>
      <c r="O26" s="23" t="str">
        <f t="shared" si="6"/>
        <v>OŠ "Ivan Goran Kovačić"</v>
      </c>
      <c r="P26" s="23" t="str">
        <f t="shared" si="7"/>
        <v>Osječko-baranjska</v>
      </c>
      <c r="Q26" s="23" t="str">
        <f t="shared" si="8"/>
        <v>Đakovo</v>
      </c>
      <c r="R26" s="23" t="str">
        <f t="shared" si="9"/>
        <v>državna</v>
      </c>
      <c r="S26" s="23" t="str">
        <f t="shared" si="10"/>
        <v>glazbena</v>
      </c>
      <c r="T26" s="23" t="str">
        <f t="shared" si="11"/>
        <v>14-022-002</v>
      </c>
    </row>
    <row r="27" spans="1:37" ht="18" customHeight="1">
      <c r="A27" s="13"/>
      <c r="B27" s="14"/>
      <c r="C27" s="50" t="s">
        <v>35</v>
      </c>
      <c r="D27" s="50" t="s">
        <v>35</v>
      </c>
      <c r="E27" s="71"/>
      <c r="F27" s="11" t="str">
        <f t="shared" si="0"/>
        <v>OŠ "Ivan Goran Kovačić"</v>
      </c>
      <c r="G27" s="11" t="str">
        <f t="shared" si="1"/>
        <v>Osječko-baranjska</v>
      </c>
      <c r="H27" s="11" t="str">
        <f t="shared" si="2"/>
        <v>Đakovo</v>
      </c>
      <c r="I27" s="11" t="str">
        <f t="shared" si="3"/>
        <v>državna</v>
      </c>
      <c r="J27" s="11" t="str">
        <f t="shared" si="4"/>
        <v>glazbena</v>
      </c>
      <c r="K27" s="1" t="str">
        <f t="shared" si="5"/>
        <v>14-022-002</v>
      </c>
      <c r="O27" s="23" t="str">
        <f t="shared" si="6"/>
        <v>OŠ "Ivan Goran Kovačić"</v>
      </c>
      <c r="P27" s="23" t="str">
        <f t="shared" si="7"/>
        <v>Osječko-baranjska</v>
      </c>
      <c r="Q27" s="23" t="str">
        <f t="shared" si="8"/>
        <v>Đakovo</v>
      </c>
      <c r="R27" s="23" t="str">
        <f t="shared" si="9"/>
        <v>državna</v>
      </c>
      <c r="S27" s="23" t="str">
        <f t="shared" si="10"/>
        <v>glazbena</v>
      </c>
      <c r="T27" s="23" t="str">
        <f t="shared" si="11"/>
        <v>14-022-002</v>
      </c>
      <c r="AK27" s="5"/>
    </row>
    <row r="28" spans="1:37" ht="18" customHeight="1">
      <c r="A28" s="13"/>
      <c r="B28" s="14"/>
      <c r="C28" s="50" t="s">
        <v>35</v>
      </c>
      <c r="D28" s="50" t="s">
        <v>35</v>
      </c>
      <c r="E28" s="71"/>
      <c r="F28" s="11" t="str">
        <f t="shared" si="0"/>
        <v>OŠ "Ivan Goran Kovačić"</v>
      </c>
      <c r="G28" s="11" t="str">
        <f t="shared" si="1"/>
        <v>Osječko-baranjska</v>
      </c>
      <c r="H28" s="11" t="str">
        <f t="shared" si="2"/>
        <v>Đakovo</v>
      </c>
      <c r="I28" s="11" t="str">
        <f t="shared" si="3"/>
        <v>državna</v>
      </c>
      <c r="J28" s="11" t="str">
        <f t="shared" si="4"/>
        <v>glazbena</v>
      </c>
      <c r="K28" s="1" t="str">
        <f t="shared" si="5"/>
        <v>14-022-002</v>
      </c>
      <c r="O28" s="23" t="str">
        <f t="shared" si="6"/>
        <v>OŠ "Ivan Goran Kovačić"</v>
      </c>
      <c r="P28" s="23" t="str">
        <f t="shared" si="7"/>
        <v>Osječko-baranjska</v>
      </c>
      <c r="Q28" s="23" t="str">
        <f t="shared" si="8"/>
        <v>Đakovo</v>
      </c>
      <c r="R28" s="23" t="str">
        <f t="shared" si="9"/>
        <v>državna</v>
      </c>
      <c r="S28" s="23" t="str">
        <f t="shared" si="10"/>
        <v>glazbena</v>
      </c>
      <c r="T28" s="23" t="str">
        <f t="shared" si="11"/>
        <v>14-022-002</v>
      </c>
      <c r="AK28" s="5"/>
    </row>
    <row r="29" spans="1:37" ht="18" customHeight="1">
      <c r="A29" s="13"/>
      <c r="B29" s="14"/>
      <c r="C29" s="50" t="s">
        <v>35</v>
      </c>
      <c r="D29" s="50" t="s">
        <v>35</v>
      </c>
      <c r="E29" s="71"/>
      <c r="F29" s="11" t="str">
        <f t="shared" si="0"/>
        <v>OŠ "Ivan Goran Kovačić"</v>
      </c>
      <c r="G29" s="11" t="str">
        <f t="shared" si="1"/>
        <v>Osječko-baranjska</v>
      </c>
      <c r="H29" s="11" t="str">
        <f t="shared" si="2"/>
        <v>Đakovo</v>
      </c>
      <c r="I29" s="11" t="str">
        <f t="shared" si="3"/>
        <v>državna</v>
      </c>
      <c r="J29" s="11" t="str">
        <f t="shared" si="4"/>
        <v>glazbena</v>
      </c>
      <c r="K29" s="1" t="str">
        <f t="shared" si="5"/>
        <v>14-022-002</v>
      </c>
      <c r="O29" s="23" t="str">
        <f t="shared" si="6"/>
        <v>OŠ "Ivan Goran Kovačić"</v>
      </c>
      <c r="P29" s="23" t="str">
        <f t="shared" si="7"/>
        <v>Osječko-baranjska</v>
      </c>
      <c r="Q29" s="23" t="str">
        <f t="shared" si="8"/>
        <v>Đakovo</v>
      </c>
      <c r="R29" s="23" t="str">
        <f t="shared" si="9"/>
        <v>državna</v>
      </c>
      <c r="S29" s="23" t="str">
        <f t="shared" si="10"/>
        <v>glazbena</v>
      </c>
      <c r="T29" s="23" t="str">
        <f t="shared" si="11"/>
        <v>14-022-002</v>
      </c>
      <c r="AK29" s="5"/>
    </row>
    <row r="35" ht="12.75">
      <c r="C35" s="12"/>
    </row>
    <row r="93" ht="12.75" hidden="1">
      <c r="A93" s="5" t="s">
        <v>55</v>
      </c>
    </row>
    <row r="94" ht="12.75" hidden="1">
      <c r="A94" s="7" t="s">
        <v>35</v>
      </c>
    </row>
    <row r="95" ht="12.75" hidden="1">
      <c r="A95" s="5" t="s">
        <v>24</v>
      </c>
    </row>
    <row r="96" ht="12.75" hidden="1">
      <c r="A96" s="5" t="s">
        <v>25</v>
      </c>
    </row>
    <row r="97" ht="12.75" hidden="1">
      <c r="A97" s="5" t="s">
        <v>159</v>
      </c>
    </row>
    <row r="98" ht="12.75" hidden="1">
      <c r="A98" s="5" t="s">
        <v>160</v>
      </c>
    </row>
    <row r="99" ht="12.75" hidden="1">
      <c r="A99" s="5" t="s">
        <v>161</v>
      </c>
    </row>
    <row r="100" ht="12.75" hidden="1">
      <c r="A100" s="5" t="s">
        <v>162</v>
      </c>
    </row>
    <row r="101" ht="12.75" hidden="1">
      <c r="A101" s="5" t="s">
        <v>26</v>
      </c>
    </row>
    <row r="102" ht="12.75" hidden="1">
      <c r="A102" s="5" t="s">
        <v>27</v>
      </c>
    </row>
    <row r="103" ht="12.75" hidden="1">
      <c r="A103" s="5" t="s">
        <v>28</v>
      </c>
    </row>
    <row r="104" ht="12.75" hidden="1">
      <c r="A104" s="5" t="s">
        <v>44</v>
      </c>
    </row>
    <row r="105" ht="12.75" hidden="1">
      <c r="A105" s="5" t="s">
        <v>29</v>
      </c>
    </row>
    <row r="106" ht="12.75" hidden="1">
      <c r="A106" s="5" t="s">
        <v>45</v>
      </c>
    </row>
    <row r="107" ht="12.75">
      <c r="A107" s="5"/>
    </row>
    <row r="108" ht="12.75">
      <c r="A108" s="5"/>
    </row>
    <row r="109" ht="12.75">
      <c r="A109" s="5"/>
    </row>
    <row r="110" ht="12.75">
      <c r="A110" s="5"/>
    </row>
  </sheetData>
  <sheetProtection password="BEF6" sheet="1"/>
  <mergeCells count="12">
    <mergeCell ref="A1:B1"/>
    <mergeCell ref="A2:B2"/>
    <mergeCell ref="A9:B9"/>
    <mergeCell ref="A12:E12"/>
    <mergeCell ref="A8:B8"/>
    <mergeCell ref="A7:B7"/>
    <mergeCell ref="A6:B6"/>
    <mergeCell ref="D15:D16"/>
    <mergeCell ref="E15:E16"/>
    <mergeCell ref="B15:B16"/>
    <mergeCell ref="A15:A16"/>
    <mergeCell ref="C15:C16"/>
  </mergeCells>
  <dataValidations count="5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9">
      <formula1>$AE$5:$AE$8</formula1>
    </dataValidation>
    <dataValidation type="list" allowBlank="1" showInputMessage="1" showErrorMessage="1" error="Izaberite iz izbornika" sqref="D17:D29">
      <formula1>$AI$5:$AI$8</formula1>
    </dataValidation>
    <dataValidation type="list" allowBlank="1" showInputMessage="1" showErrorMessage="1" error="Izaberite iz izbornika" sqref="C17:C29">
      <formula1>$A$94:$A$106</formula1>
    </dataValidation>
  </dataValidations>
  <printOptions/>
  <pageMargins left="0.75" right="0.75" top="1" bottom="1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08"/>
  <sheetViews>
    <sheetView zoomScalePageLayoutView="0" workbookViewId="0" topLeftCell="A1">
      <selection activeCell="A141" sqref="A141:A149"/>
    </sheetView>
  </sheetViews>
  <sheetFormatPr defaultColWidth="11.421875" defaultRowHeight="12.75"/>
  <cols>
    <col min="1" max="1" width="16.421875" style="1" customWidth="1"/>
    <col min="2" max="2" width="12.140625" style="1" customWidth="1"/>
    <col min="3" max="3" width="7.8515625" style="1" customWidth="1"/>
    <col min="4" max="4" width="5.140625" style="1" customWidth="1"/>
    <col min="5" max="5" width="4.8515625" style="1" bestFit="1" customWidth="1"/>
    <col min="6" max="6" width="25.421875" style="1" customWidth="1"/>
    <col min="7" max="8" width="3.140625" style="1" customWidth="1"/>
    <col min="9" max="10" width="4.00390625" style="1" bestFit="1" customWidth="1"/>
    <col min="11" max="11" width="4.8515625" style="1" customWidth="1"/>
    <col min="12" max="12" width="3.421875" style="89" bestFit="1" customWidth="1"/>
    <col min="13" max="22" width="3.140625" style="1" customWidth="1"/>
    <col min="23" max="23" width="3.8515625" style="1" customWidth="1"/>
    <col min="24" max="24" width="4.140625" style="1" customWidth="1"/>
    <col min="25" max="25" width="3.57421875" style="1" customWidth="1"/>
    <col min="26" max="26" width="5.00390625" style="1" bestFit="1" customWidth="1"/>
    <col min="27" max="27" width="4.140625" style="1" customWidth="1"/>
    <col min="28" max="28" width="0" style="1" hidden="1" customWidth="1"/>
    <col min="29" max="34" width="9.140625" style="1" hidden="1" customWidth="1"/>
    <col min="35" max="35" width="0" style="1" hidden="1" customWidth="1"/>
    <col min="36" max="37" width="9.140625" style="1" hidden="1" customWidth="1"/>
    <col min="38" max="38" width="11.8515625" style="1" hidden="1" customWidth="1"/>
    <col min="39" max="39" width="9.140625" style="1" hidden="1" customWidth="1"/>
    <col min="40" max="40" width="10.140625" style="1" hidden="1" customWidth="1"/>
    <col min="41" max="41" width="9.140625" style="1" hidden="1" customWidth="1"/>
    <col min="42" max="42" width="21.421875" style="1" bestFit="1" customWidth="1"/>
    <col min="43" max="16384" width="11.421875" style="1" customWidth="1"/>
  </cols>
  <sheetData>
    <row r="1" spans="1:5" ht="12.75">
      <c r="A1" s="178" t="str">
        <f>NazivSkole</f>
        <v>OŠ "Ivan Goran Kovačić"</v>
      </c>
      <c r="B1" s="179"/>
      <c r="C1" s="179"/>
      <c r="D1" s="179"/>
      <c r="E1" s="180"/>
    </row>
    <row r="2" spans="1:5" ht="12.75">
      <c r="A2" s="178" t="str">
        <f>GradMjesto</f>
        <v>Đakovo</v>
      </c>
      <c r="B2" s="179"/>
      <c r="C2" s="179"/>
      <c r="D2" s="179"/>
      <c r="E2" s="180"/>
    </row>
    <row r="4" spans="1:27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90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6" spans="1:67" s="91" customFormat="1" ht="34.5" customHeight="1">
      <c r="A6" s="279" t="s">
        <v>8</v>
      </c>
      <c r="B6" s="280"/>
      <c r="C6" s="280"/>
      <c r="D6" s="280"/>
      <c r="E6" s="280"/>
      <c r="F6" s="283" t="s">
        <v>9</v>
      </c>
      <c r="G6" s="283"/>
      <c r="H6" s="283"/>
      <c r="I6" s="283"/>
      <c r="J6" s="283"/>
      <c r="K6" s="283"/>
      <c r="L6" s="280" t="s">
        <v>10</v>
      </c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5" t="s">
        <v>11</v>
      </c>
      <c r="Y6" s="285"/>
      <c r="Z6" s="285"/>
      <c r="AA6" s="286"/>
      <c r="AS6" s="1"/>
      <c r="AT6" s="1"/>
      <c r="BO6" s="7"/>
    </row>
    <row r="7" spans="1:67" s="91" customFormat="1" ht="49.5" customHeight="1">
      <c r="A7" s="281"/>
      <c r="B7" s="282"/>
      <c r="C7" s="282"/>
      <c r="D7" s="282"/>
      <c r="E7" s="282"/>
      <c r="F7" s="284"/>
      <c r="G7" s="284"/>
      <c r="H7" s="284"/>
      <c r="I7" s="284"/>
      <c r="J7" s="284"/>
      <c r="K7" s="284"/>
      <c r="L7" s="282" t="s">
        <v>12</v>
      </c>
      <c r="M7" s="282"/>
      <c r="N7" s="282"/>
      <c r="O7" s="282"/>
      <c r="P7" s="282"/>
      <c r="Q7" s="282"/>
      <c r="R7" s="77"/>
      <c r="S7" s="289" t="s">
        <v>13</v>
      </c>
      <c r="T7" s="289"/>
      <c r="U7" s="289"/>
      <c r="V7" s="289"/>
      <c r="W7" s="51"/>
      <c r="X7" s="287"/>
      <c r="Y7" s="287"/>
      <c r="Z7" s="287"/>
      <c r="AA7" s="288"/>
      <c r="AS7" s="1"/>
      <c r="AT7" s="1"/>
      <c r="BO7" s="5"/>
    </row>
    <row r="8" spans="1:67" s="104" customFormat="1" ht="179.25">
      <c r="A8" s="92" t="s">
        <v>167</v>
      </c>
      <c r="B8" s="93" t="s">
        <v>21</v>
      </c>
      <c r="C8" s="94" t="s">
        <v>48</v>
      </c>
      <c r="D8" s="95" t="s">
        <v>49</v>
      </c>
      <c r="E8" s="96" t="s">
        <v>14</v>
      </c>
      <c r="F8" s="93" t="s">
        <v>207</v>
      </c>
      <c r="G8" s="97" t="s">
        <v>125</v>
      </c>
      <c r="H8" s="97" t="s">
        <v>120</v>
      </c>
      <c r="I8" s="97" t="s">
        <v>121</v>
      </c>
      <c r="J8" s="97" t="s">
        <v>169</v>
      </c>
      <c r="K8" s="98" t="s">
        <v>15</v>
      </c>
      <c r="L8" s="99" t="s">
        <v>19</v>
      </c>
      <c r="M8" s="100" t="s">
        <v>122</v>
      </c>
      <c r="N8" s="100" t="s">
        <v>20</v>
      </c>
      <c r="O8" s="100" t="s">
        <v>168</v>
      </c>
      <c r="P8" s="100" t="s">
        <v>18</v>
      </c>
      <c r="Q8" s="100" t="s">
        <v>166</v>
      </c>
      <c r="R8" s="100" t="s">
        <v>208</v>
      </c>
      <c r="S8" s="100" t="s">
        <v>209</v>
      </c>
      <c r="T8" s="100" t="s">
        <v>210</v>
      </c>
      <c r="U8" s="100" t="s">
        <v>211</v>
      </c>
      <c r="V8" s="100" t="s">
        <v>212</v>
      </c>
      <c r="W8" s="101" t="s">
        <v>22</v>
      </c>
      <c r="X8" s="101" t="s">
        <v>16</v>
      </c>
      <c r="Y8" s="101" t="s">
        <v>17</v>
      </c>
      <c r="Z8" s="102" t="s">
        <v>92</v>
      </c>
      <c r="AA8" s="103" t="s">
        <v>23</v>
      </c>
      <c r="AC8" s="10"/>
      <c r="AD8" s="10"/>
      <c r="AE8" s="10"/>
      <c r="AF8" s="10"/>
      <c r="AG8" s="10"/>
      <c r="AH8" s="46"/>
      <c r="AJ8" s="75"/>
      <c r="AK8" s="75"/>
      <c r="AL8" s="75"/>
      <c r="AM8" s="75"/>
      <c r="AN8" s="75"/>
      <c r="AO8" s="75"/>
      <c r="AS8" s="1"/>
      <c r="AT8" s="1"/>
      <c r="BO8" s="5"/>
    </row>
    <row r="9" spans="1:67" s="104" customFormat="1" ht="13.5" customHeight="1">
      <c r="A9" s="220" t="s">
        <v>213</v>
      </c>
      <c r="B9" s="253" t="s">
        <v>214</v>
      </c>
      <c r="C9" s="226" t="s">
        <v>6</v>
      </c>
      <c r="D9" s="226">
        <v>1</v>
      </c>
      <c r="E9" s="229">
        <v>24</v>
      </c>
      <c r="F9" s="232" t="s">
        <v>124</v>
      </c>
      <c r="G9" s="233"/>
      <c r="H9" s="233"/>
      <c r="I9" s="233"/>
      <c r="J9" s="233"/>
      <c r="K9" s="256">
        <f>SUM(J10:J11)</f>
        <v>2</v>
      </c>
      <c r="L9" s="105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9">
        <f>SUM(L9:V19)</f>
        <v>1</v>
      </c>
      <c r="X9" s="200">
        <f>SUM(K9:V19)</f>
        <v>24.29</v>
      </c>
      <c r="Y9" s="219">
        <f>SUM(X9-E9)</f>
        <v>0.28999999999999915</v>
      </c>
      <c r="Z9" s="203">
        <f>AA9-X9</f>
        <v>15.71</v>
      </c>
      <c r="AA9" s="206">
        <v>40</v>
      </c>
      <c r="AB9" s="209"/>
      <c r="AC9" s="11"/>
      <c r="AD9" s="11"/>
      <c r="AE9" s="11"/>
      <c r="AF9" s="11"/>
      <c r="AG9" s="11"/>
      <c r="AH9" s="1"/>
      <c r="AJ9" s="23"/>
      <c r="AK9" s="23"/>
      <c r="AL9" s="23"/>
      <c r="AM9" s="23"/>
      <c r="AN9" s="23"/>
      <c r="AO9" s="23"/>
      <c r="AS9" s="1"/>
      <c r="AT9" s="1"/>
      <c r="BO9" s="5"/>
    </row>
    <row r="10" spans="1:46" s="104" customFormat="1" ht="13.5">
      <c r="A10" s="221"/>
      <c r="B10" s="254"/>
      <c r="C10" s="227"/>
      <c r="D10" s="227"/>
      <c r="E10" s="230"/>
      <c r="F10" s="78" t="s">
        <v>215</v>
      </c>
      <c r="G10" s="106">
        <v>5</v>
      </c>
      <c r="H10" s="106">
        <v>2</v>
      </c>
      <c r="I10" s="79">
        <v>2</v>
      </c>
      <c r="J10" s="107">
        <v>2</v>
      </c>
      <c r="K10" s="277"/>
      <c r="L10" s="108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01"/>
      <c r="X10" s="214"/>
      <c r="Y10" s="201"/>
      <c r="Z10" s="265"/>
      <c r="AA10" s="207"/>
      <c r="AB10" s="209"/>
      <c r="AC10" s="11"/>
      <c r="AD10" s="11"/>
      <c r="AE10" s="11"/>
      <c r="AF10" s="11"/>
      <c r="AG10" s="11"/>
      <c r="AH10" s="1"/>
      <c r="AJ10" s="23"/>
      <c r="AK10" s="23"/>
      <c r="AL10" s="23"/>
      <c r="AM10" s="23"/>
      <c r="AN10" s="23"/>
      <c r="AO10" s="23"/>
      <c r="AS10" s="1"/>
      <c r="AT10" s="1"/>
    </row>
    <row r="11" spans="1:46" s="104" customFormat="1" ht="13.5">
      <c r="A11" s="221"/>
      <c r="B11" s="254"/>
      <c r="C11" s="227"/>
      <c r="D11" s="227"/>
      <c r="E11" s="230"/>
      <c r="F11" s="78"/>
      <c r="G11" s="106"/>
      <c r="H11" s="106"/>
      <c r="I11" s="79"/>
      <c r="J11" s="107"/>
      <c r="K11" s="278"/>
      <c r="L11" s="108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01"/>
      <c r="X11" s="214"/>
      <c r="Y11" s="201"/>
      <c r="Z11" s="265"/>
      <c r="AA11" s="207"/>
      <c r="AB11" s="209"/>
      <c r="AC11" s="11"/>
      <c r="AD11" s="11"/>
      <c r="AE11" s="11"/>
      <c r="AF11" s="11"/>
      <c r="AG11" s="11"/>
      <c r="AH11" s="1"/>
      <c r="AJ11" s="23"/>
      <c r="AK11" s="23"/>
      <c r="AL11" s="23"/>
      <c r="AM11" s="23"/>
      <c r="AN11" s="23"/>
      <c r="AO11" s="23"/>
      <c r="AS11" s="1"/>
      <c r="AT11" s="1"/>
    </row>
    <row r="12" spans="1:41" s="104" customFormat="1" ht="13.5">
      <c r="A12" s="221"/>
      <c r="B12" s="254"/>
      <c r="C12" s="227"/>
      <c r="D12" s="227"/>
      <c r="E12" s="230"/>
      <c r="F12" s="210" t="s">
        <v>123</v>
      </c>
      <c r="G12" s="211"/>
      <c r="H12" s="275"/>
      <c r="I12" s="275"/>
      <c r="J12" s="275"/>
      <c r="K12" s="270">
        <f>(H13*J13)+(H14*J14)+(H15*J15)+(H16*J16)+(H17*J17)+(H18*J18)</f>
        <v>21.29</v>
      </c>
      <c r="L12" s="108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01"/>
      <c r="X12" s="214"/>
      <c r="Y12" s="201"/>
      <c r="Z12" s="265"/>
      <c r="AA12" s="207"/>
      <c r="AB12" s="209"/>
      <c r="AC12" s="11"/>
      <c r="AD12" s="11"/>
      <c r="AE12" s="11"/>
      <c r="AF12" s="11"/>
      <c r="AG12" s="11"/>
      <c r="AH12" s="1"/>
      <c r="AJ12" s="23"/>
      <c r="AK12" s="23"/>
      <c r="AL12" s="23"/>
      <c r="AM12" s="23"/>
      <c r="AN12" s="23"/>
      <c r="AO12" s="23"/>
    </row>
    <row r="13" spans="1:41" s="104" customFormat="1" ht="13.5">
      <c r="A13" s="221"/>
      <c r="B13" s="254"/>
      <c r="C13" s="227"/>
      <c r="D13" s="227"/>
      <c r="E13" s="230"/>
      <c r="F13" s="78" t="s">
        <v>216</v>
      </c>
      <c r="G13" s="106">
        <v>1</v>
      </c>
      <c r="H13" s="106">
        <v>6</v>
      </c>
      <c r="I13" s="79">
        <v>2</v>
      </c>
      <c r="J13" s="109">
        <v>1.33</v>
      </c>
      <c r="K13" s="271"/>
      <c r="L13" s="108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01"/>
      <c r="X13" s="214"/>
      <c r="Y13" s="201"/>
      <c r="Z13" s="265"/>
      <c r="AA13" s="207"/>
      <c r="AB13" s="209"/>
      <c r="AC13" s="11"/>
      <c r="AD13" s="11"/>
      <c r="AE13" s="11"/>
      <c r="AF13" s="11"/>
      <c r="AG13" s="11"/>
      <c r="AH13" s="1"/>
      <c r="AJ13" s="23"/>
      <c r="AK13" s="23"/>
      <c r="AL13" s="23"/>
      <c r="AM13" s="23"/>
      <c r="AN13" s="23"/>
      <c r="AO13" s="23"/>
    </row>
    <row r="14" spans="1:41" s="104" customFormat="1" ht="13.5">
      <c r="A14" s="221"/>
      <c r="B14" s="254"/>
      <c r="C14" s="227"/>
      <c r="D14" s="227"/>
      <c r="E14" s="230"/>
      <c r="F14" s="78" t="s">
        <v>216</v>
      </c>
      <c r="G14" s="106">
        <v>2</v>
      </c>
      <c r="H14" s="106">
        <v>5</v>
      </c>
      <c r="I14" s="79">
        <v>2</v>
      </c>
      <c r="J14" s="109">
        <v>1.33</v>
      </c>
      <c r="K14" s="271"/>
      <c r="L14" s="108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01"/>
      <c r="X14" s="214"/>
      <c r="Y14" s="201"/>
      <c r="Z14" s="265"/>
      <c r="AA14" s="207"/>
      <c r="AB14" s="209"/>
      <c r="AC14" s="11"/>
      <c r="AD14" s="11"/>
      <c r="AE14" s="11"/>
      <c r="AF14" s="11"/>
      <c r="AG14" s="11"/>
      <c r="AH14" s="1"/>
      <c r="AJ14" s="23"/>
      <c r="AK14" s="23"/>
      <c r="AL14" s="23"/>
      <c r="AM14" s="23"/>
      <c r="AN14" s="23"/>
      <c r="AO14" s="23"/>
    </row>
    <row r="15" spans="1:41" s="104" customFormat="1" ht="13.5">
      <c r="A15" s="221"/>
      <c r="B15" s="254"/>
      <c r="C15" s="227"/>
      <c r="D15" s="227"/>
      <c r="E15" s="230"/>
      <c r="F15" s="78" t="s">
        <v>216</v>
      </c>
      <c r="G15" s="106">
        <v>3</v>
      </c>
      <c r="H15" s="106">
        <v>2</v>
      </c>
      <c r="I15" s="79">
        <v>2</v>
      </c>
      <c r="J15" s="109">
        <v>1.33</v>
      </c>
      <c r="K15" s="271"/>
      <c r="L15" s="108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01"/>
      <c r="X15" s="214"/>
      <c r="Y15" s="201"/>
      <c r="Z15" s="265"/>
      <c r="AA15" s="207"/>
      <c r="AB15" s="209"/>
      <c r="AC15" s="11"/>
      <c r="AD15" s="11"/>
      <c r="AE15" s="11"/>
      <c r="AF15" s="11"/>
      <c r="AG15" s="11"/>
      <c r="AH15" s="1"/>
      <c r="AJ15" s="23"/>
      <c r="AK15" s="23"/>
      <c r="AL15" s="23"/>
      <c r="AM15" s="23"/>
      <c r="AN15" s="23"/>
      <c r="AO15" s="23"/>
    </row>
    <row r="16" spans="1:41" s="104" customFormat="1" ht="13.5">
      <c r="A16" s="221"/>
      <c r="B16" s="254"/>
      <c r="C16" s="227"/>
      <c r="D16" s="227"/>
      <c r="E16" s="230"/>
      <c r="F16" s="78" t="s">
        <v>216</v>
      </c>
      <c r="G16" s="106">
        <v>4</v>
      </c>
      <c r="H16" s="106">
        <v>1</v>
      </c>
      <c r="I16" s="79">
        <v>2</v>
      </c>
      <c r="J16" s="109">
        <v>2</v>
      </c>
      <c r="K16" s="271"/>
      <c r="L16" s="108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01"/>
      <c r="X16" s="214"/>
      <c r="Y16" s="201"/>
      <c r="Z16" s="265"/>
      <c r="AA16" s="207"/>
      <c r="AB16" s="209"/>
      <c r="AC16" s="11"/>
      <c r="AD16" s="11"/>
      <c r="AE16" s="11"/>
      <c r="AF16" s="11"/>
      <c r="AG16" s="11"/>
      <c r="AH16" s="1"/>
      <c r="AJ16" s="23"/>
      <c r="AK16" s="23"/>
      <c r="AL16" s="23"/>
      <c r="AM16" s="23"/>
      <c r="AN16" s="23"/>
      <c r="AO16" s="23"/>
    </row>
    <row r="17" spans="1:41" s="104" customFormat="1" ht="13.5">
      <c r="A17" s="221"/>
      <c r="B17" s="254"/>
      <c r="C17" s="227"/>
      <c r="D17" s="227"/>
      <c r="E17" s="230"/>
      <c r="F17" s="78" t="s">
        <v>216</v>
      </c>
      <c r="G17" s="106">
        <v>5</v>
      </c>
      <c r="H17" s="106">
        <v>0</v>
      </c>
      <c r="I17" s="79">
        <v>2</v>
      </c>
      <c r="J17" s="109">
        <v>2</v>
      </c>
      <c r="K17" s="271"/>
      <c r="L17" s="108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01"/>
      <c r="X17" s="214"/>
      <c r="Y17" s="201"/>
      <c r="Z17" s="265"/>
      <c r="AA17" s="207"/>
      <c r="AB17" s="209"/>
      <c r="AC17" s="11"/>
      <c r="AD17" s="11"/>
      <c r="AE17" s="11"/>
      <c r="AF17" s="11"/>
      <c r="AG17" s="11"/>
      <c r="AH17" s="1"/>
      <c r="AJ17" s="23"/>
      <c r="AK17" s="23"/>
      <c r="AL17" s="23"/>
      <c r="AM17" s="23"/>
      <c r="AN17" s="23"/>
      <c r="AO17" s="23"/>
    </row>
    <row r="18" spans="1:41" s="104" customFormat="1" ht="13.5">
      <c r="A18" s="221"/>
      <c r="B18" s="254"/>
      <c r="C18" s="227"/>
      <c r="D18" s="227"/>
      <c r="E18" s="230"/>
      <c r="F18" s="110" t="s">
        <v>216</v>
      </c>
      <c r="G18" s="111">
        <v>6</v>
      </c>
      <c r="H18" s="111">
        <v>1</v>
      </c>
      <c r="I18" s="112">
        <v>2</v>
      </c>
      <c r="J18" s="113">
        <v>2</v>
      </c>
      <c r="K18" s="271"/>
      <c r="L18" s="114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01"/>
      <c r="X18" s="214"/>
      <c r="Y18" s="201"/>
      <c r="Z18" s="265"/>
      <c r="AA18" s="207"/>
      <c r="AB18" s="209"/>
      <c r="AC18" s="11"/>
      <c r="AD18" s="11"/>
      <c r="AE18" s="11"/>
      <c r="AF18" s="11"/>
      <c r="AG18" s="11"/>
      <c r="AH18" s="1"/>
      <c r="AJ18" s="23"/>
      <c r="AK18" s="23"/>
      <c r="AL18" s="23"/>
      <c r="AM18" s="23"/>
      <c r="AN18" s="23"/>
      <c r="AO18" s="23"/>
    </row>
    <row r="19" spans="1:41" s="104" customFormat="1" ht="13.5">
      <c r="A19" s="222"/>
      <c r="B19" s="255"/>
      <c r="C19" s="228"/>
      <c r="D19" s="228"/>
      <c r="E19" s="231"/>
      <c r="F19" s="115" t="s">
        <v>217</v>
      </c>
      <c r="G19" s="116" t="s">
        <v>222</v>
      </c>
      <c r="H19" s="117">
        <v>18</v>
      </c>
      <c r="I19" s="118"/>
      <c r="J19" s="119"/>
      <c r="K19" s="272"/>
      <c r="L19" s="121">
        <v>1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02"/>
      <c r="X19" s="215"/>
      <c r="Y19" s="202"/>
      <c r="Z19" s="276"/>
      <c r="AA19" s="208"/>
      <c r="AB19" s="209"/>
      <c r="AC19" s="11"/>
      <c r="AD19" s="11"/>
      <c r="AE19" s="11"/>
      <c r="AF19" s="11"/>
      <c r="AG19" s="11"/>
      <c r="AH19" s="1"/>
      <c r="AJ19" s="23"/>
      <c r="AK19" s="23"/>
      <c r="AL19" s="23"/>
      <c r="AM19" s="23"/>
      <c r="AN19" s="23"/>
      <c r="AO19" s="23"/>
    </row>
    <row r="20" spans="1:41" s="104" customFormat="1" ht="13.5">
      <c r="A20" s="220" t="s">
        <v>219</v>
      </c>
      <c r="B20" s="253" t="s">
        <v>220</v>
      </c>
      <c r="C20" s="226" t="s">
        <v>6</v>
      </c>
      <c r="D20" s="226">
        <v>1</v>
      </c>
      <c r="E20" s="229">
        <v>24</v>
      </c>
      <c r="F20" s="232" t="s">
        <v>124</v>
      </c>
      <c r="G20" s="233"/>
      <c r="H20" s="233"/>
      <c r="I20" s="233"/>
      <c r="J20" s="233"/>
      <c r="K20" s="256">
        <f>SUM(J21:J22)</f>
        <v>2</v>
      </c>
      <c r="L20" s="105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9">
        <f>SUM(L20:V30)</f>
        <v>1</v>
      </c>
      <c r="X20" s="200">
        <f>SUM(K20:V30)</f>
        <v>23.630000000000003</v>
      </c>
      <c r="Y20" s="200">
        <f>SUM(X20-E20)</f>
        <v>-0.36999999999999744</v>
      </c>
      <c r="Z20" s="203">
        <f>AA20-X20</f>
        <v>16.369999999999997</v>
      </c>
      <c r="AA20" s="206">
        <v>40</v>
      </c>
      <c r="AB20" s="122"/>
      <c r="AC20" s="11"/>
      <c r="AD20" s="11"/>
      <c r="AE20" s="11"/>
      <c r="AF20" s="11"/>
      <c r="AG20" s="11"/>
      <c r="AH20" s="1"/>
      <c r="AJ20" s="23"/>
      <c r="AK20" s="23"/>
      <c r="AL20" s="23"/>
      <c r="AM20" s="23"/>
      <c r="AN20" s="23"/>
      <c r="AO20" s="23"/>
    </row>
    <row r="21" spans="1:41" s="104" customFormat="1" ht="13.5">
      <c r="A21" s="221"/>
      <c r="B21" s="254"/>
      <c r="C21" s="227"/>
      <c r="D21" s="227"/>
      <c r="E21" s="230"/>
      <c r="F21" s="78" t="s">
        <v>215</v>
      </c>
      <c r="G21" s="106">
        <v>6</v>
      </c>
      <c r="H21" s="106">
        <v>2</v>
      </c>
      <c r="I21" s="79">
        <v>2</v>
      </c>
      <c r="J21" s="107">
        <v>2</v>
      </c>
      <c r="K21" s="277"/>
      <c r="L21" s="108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01"/>
      <c r="X21" s="214"/>
      <c r="Y21" s="214"/>
      <c r="Z21" s="265"/>
      <c r="AA21" s="207"/>
      <c r="AB21" s="122"/>
      <c r="AC21" s="11"/>
      <c r="AD21" s="11"/>
      <c r="AE21" s="11"/>
      <c r="AF21" s="11"/>
      <c r="AG21" s="11"/>
      <c r="AH21" s="1"/>
      <c r="AJ21" s="23"/>
      <c r="AK21" s="23"/>
      <c r="AL21" s="23"/>
      <c r="AM21" s="23"/>
      <c r="AN21" s="23"/>
      <c r="AO21" s="23"/>
    </row>
    <row r="22" spans="1:41" s="104" customFormat="1" ht="13.5">
      <c r="A22" s="221"/>
      <c r="B22" s="254"/>
      <c r="C22" s="227"/>
      <c r="D22" s="227"/>
      <c r="E22" s="230"/>
      <c r="F22" s="123"/>
      <c r="G22" s="124"/>
      <c r="H22" s="125"/>
      <c r="I22" s="79"/>
      <c r="J22" s="126"/>
      <c r="K22" s="278"/>
      <c r="L22" s="12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01"/>
      <c r="X22" s="214"/>
      <c r="Y22" s="214"/>
      <c r="Z22" s="265"/>
      <c r="AA22" s="207"/>
      <c r="AB22" s="122"/>
      <c r="AC22" s="11"/>
      <c r="AD22" s="11"/>
      <c r="AE22" s="11"/>
      <c r="AF22" s="11"/>
      <c r="AG22" s="11"/>
      <c r="AH22" s="1"/>
      <c r="AJ22" s="23"/>
      <c r="AK22" s="23"/>
      <c r="AL22" s="23"/>
      <c r="AM22" s="23"/>
      <c r="AN22" s="23"/>
      <c r="AO22" s="23"/>
    </row>
    <row r="23" spans="1:41" s="104" customFormat="1" ht="13.5">
      <c r="A23" s="221"/>
      <c r="B23" s="254"/>
      <c r="C23" s="227"/>
      <c r="D23" s="227"/>
      <c r="E23" s="230"/>
      <c r="F23" s="274" t="s">
        <v>123</v>
      </c>
      <c r="G23" s="275"/>
      <c r="H23" s="275"/>
      <c r="I23" s="275"/>
      <c r="J23" s="275"/>
      <c r="K23" s="270">
        <f>(H24*J24)+(H25*J25)+(H26*J26)+(H27*J27)+(H28*J28)+(H29*J29)</f>
        <v>20.630000000000003</v>
      </c>
      <c r="L23" s="12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01"/>
      <c r="X23" s="214"/>
      <c r="Y23" s="214"/>
      <c r="Z23" s="265"/>
      <c r="AA23" s="207"/>
      <c r="AB23" s="209"/>
      <c r="AC23" s="11"/>
      <c r="AD23" s="11"/>
      <c r="AE23" s="11"/>
      <c r="AF23" s="11"/>
      <c r="AG23" s="11"/>
      <c r="AH23" s="1"/>
      <c r="AJ23" s="23"/>
      <c r="AK23" s="23"/>
      <c r="AL23" s="23"/>
      <c r="AM23" s="23"/>
      <c r="AN23" s="23"/>
      <c r="AO23" s="23"/>
    </row>
    <row r="24" spans="1:41" s="104" customFormat="1" ht="13.5">
      <c r="A24" s="221"/>
      <c r="B24" s="254"/>
      <c r="C24" s="227"/>
      <c r="D24" s="227"/>
      <c r="E24" s="230"/>
      <c r="F24" s="78" t="s">
        <v>216</v>
      </c>
      <c r="G24" s="106">
        <v>1</v>
      </c>
      <c r="H24" s="106">
        <v>4</v>
      </c>
      <c r="I24" s="79">
        <v>2</v>
      </c>
      <c r="J24" s="109">
        <v>1.33</v>
      </c>
      <c r="K24" s="271"/>
      <c r="L24" s="108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01"/>
      <c r="X24" s="214"/>
      <c r="Y24" s="214"/>
      <c r="Z24" s="265"/>
      <c r="AA24" s="207"/>
      <c r="AB24" s="209"/>
      <c r="AC24" s="11"/>
      <c r="AD24" s="11"/>
      <c r="AE24" s="11"/>
      <c r="AF24" s="11"/>
      <c r="AG24" s="11"/>
      <c r="AH24" s="1"/>
      <c r="AJ24" s="23"/>
      <c r="AK24" s="23"/>
      <c r="AL24" s="23"/>
      <c r="AM24" s="23"/>
      <c r="AN24" s="23"/>
      <c r="AO24" s="23"/>
    </row>
    <row r="25" spans="1:41" s="104" customFormat="1" ht="13.5">
      <c r="A25" s="221"/>
      <c r="B25" s="254"/>
      <c r="C25" s="227"/>
      <c r="D25" s="227"/>
      <c r="E25" s="230"/>
      <c r="F25" s="78" t="s">
        <v>216</v>
      </c>
      <c r="G25" s="106">
        <v>2</v>
      </c>
      <c r="H25" s="106">
        <v>3</v>
      </c>
      <c r="I25" s="79">
        <v>2</v>
      </c>
      <c r="J25" s="109">
        <v>1.33</v>
      </c>
      <c r="K25" s="271"/>
      <c r="L25" s="108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01"/>
      <c r="X25" s="214"/>
      <c r="Y25" s="214"/>
      <c r="Z25" s="265"/>
      <c r="AA25" s="207"/>
      <c r="AB25" s="209"/>
      <c r="AC25" s="11"/>
      <c r="AD25" s="11"/>
      <c r="AE25" s="11"/>
      <c r="AF25" s="11"/>
      <c r="AG25" s="11"/>
      <c r="AH25" s="1"/>
      <c r="AJ25" s="23"/>
      <c r="AK25" s="23"/>
      <c r="AL25" s="23"/>
      <c r="AM25" s="23"/>
      <c r="AN25" s="23"/>
      <c r="AO25" s="23"/>
    </row>
    <row r="26" spans="1:41" s="104" customFormat="1" ht="13.5">
      <c r="A26" s="221"/>
      <c r="B26" s="254"/>
      <c r="C26" s="227"/>
      <c r="D26" s="227"/>
      <c r="E26" s="230"/>
      <c r="F26" s="78" t="s">
        <v>216</v>
      </c>
      <c r="G26" s="106">
        <v>3</v>
      </c>
      <c r="H26" s="106">
        <v>4</v>
      </c>
      <c r="I26" s="79">
        <v>2</v>
      </c>
      <c r="J26" s="109">
        <v>1.33</v>
      </c>
      <c r="K26" s="271"/>
      <c r="L26" s="108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01"/>
      <c r="X26" s="214"/>
      <c r="Y26" s="214"/>
      <c r="Z26" s="265"/>
      <c r="AA26" s="207"/>
      <c r="AB26" s="209"/>
      <c r="AC26" s="11"/>
      <c r="AD26" s="11"/>
      <c r="AE26" s="11"/>
      <c r="AF26" s="11"/>
      <c r="AG26" s="11"/>
      <c r="AH26" s="1"/>
      <c r="AJ26" s="23"/>
      <c r="AK26" s="23"/>
      <c r="AL26" s="23"/>
      <c r="AM26" s="23"/>
      <c r="AN26" s="23"/>
      <c r="AO26" s="23"/>
    </row>
    <row r="27" spans="1:41" s="104" customFormat="1" ht="13.5">
      <c r="A27" s="221"/>
      <c r="B27" s="254"/>
      <c r="C27" s="227"/>
      <c r="D27" s="227"/>
      <c r="E27" s="230"/>
      <c r="F27" s="78" t="s">
        <v>216</v>
      </c>
      <c r="G27" s="106">
        <v>4</v>
      </c>
      <c r="H27" s="106">
        <v>0</v>
      </c>
      <c r="I27" s="79">
        <v>2</v>
      </c>
      <c r="J27" s="109">
        <v>2</v>
      </c>
      <c r="K27" s="271"/>
      <c r="L27" s="108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01"/>
      <c r="X27" s="214"/>
      <c r="Y27" s="214"/>
      <c r="Z27" s="265"/>
      <c r="AA27" s="207"/>
      <c r="AB27" s="209"/>
      <c r="AC27" s="11"/>
      <c r="AD27" s="11"/>
      <c r="AE27" s="11"/>
      <c r="AF27" s="11"/>
      <c r="AG27" s="11"/>
      <c r="AH27" s="1"/>
      <c r="AJ27" s="23"/>
      <c r="AK27" s="23"/>
      <c r="AL27" s="23"/>
      <c r="AM27" s="23"/>
      <c r="AN27" s="23"/>
      <c r="AO27" s="23"/>
    </row>
    <row r="28" spans="1:41" s="104" customFormat="1" ht="13.5">
      <c r="A28" s="221"/>
      <c r="B28" s="254"/>
      <c r="C28" s="227"/>
      <c r="D28" s="227"/>
      <c r="E28" s="230"/>
      <c r="F28" s="78" t="s">
        <v>216</v>
      </c>
      <c r="G28" s="106">
        <v>5</v>
      </c>
      <c r="H28" s="106">
        <v>1</v>
      </c>
      <c r="I28" s="79">
        <v>2</v>
      </c>
      <c r="J28" s="109">
        <v>2</v>
      </c>
      <c r="K28" s="271"/>
      <c r="L28" s="108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01"/>
      <c r="X28" s="214"/>
      <c r="Y28" s="214"/>
      <c r="Z28" s="265"/>
      <c r="AA28" s="207"/>
      <c r="AB28" s="209"/>
      <c r="AC28" s="11"/>
      <c r="AD28" s="11"/>
      <c r="AE28" s="11"/>
      <c r="AF28" s="11"/>
      <c r="AG28" s="11"/>
      <c r="AH28" s="1"/>
      <c r="AJ28" s="23"/>
      <c r="AK28" s="23"/>
      <c r="AL28" s="23"/>
      <c r="AM28" s="23"/>
      <c r="AN28" s="23"/>
      <c r="AO28" s="23"/>
    </row>
    <row r="29" spans="1:41" s="104" customFormat="1" ht="13.5">
      <c r="A29" s="221"/>
      <c r="B29" s="254"/>
      <c r="C29" s="227"/>
      <c r="D29" s="227"/>
      <c r="E29" s="230"/>
      <c r="F29" s="110" t="s">
        <v>216</v>
      </c>
      <c r="G29" s="106">
        <v>6</v>
      </c>
      <c r="H29" s="106">
        <v>2</v>
      </c>
      <c r="I29" s="79">
        <v>2</v>
      </c>
      <c r="J29" s="109">
        <v>2</v>
      </c>
      <c r="K29" s="271"/>
      <c r="L29" s="108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01"/>
      <c r="X29" s="214"/>
      <c r="Y29" s="214"/>
      <c r="Z29" s="265"/>
      <c r="AA29" s="207"/>
      <c r="AB29" s="209"/>
      <c r="AC29" s="11"/>
      <c r="AD29" s="11"/>
      <c r="AE29" s="11"/>
      <c r="AF29" s="11"/>
      <c r="AG29" s="11"/>
      <c r="AH29" s="1"/>
      <c r="AJ29" s="23"/>
      <c r="AK29" s="23"/>
      <c r="AL29" s="23"/>
      <c r="AM29" s="23"/>
      <c r="AN29" s="23"/>
      <c r="AO29" s="23"/>
    </row>
    <row r="30" spans="1:41" s="104" customFormat="1" ht="13.5">
      <c r="A30" s="222"/>
      <c r="B30" s="255"/>
      <c r="C30" s="228"/>
      <c r="D30" s="228"/>
      <c r="E30" s="231"/>
      <c r="F30" s="115" t="s">
        <v>221</v>
      </c>
      <c r="G30" s="116" t="s">
        <v>238</v>
      </c>
      <c r="H30" s="117">
        <v>15</v>
      </c>
      <c r="I30" s="118"/>
      <c r="J30" s="119"/>
      <c r="K30" s="272"/>
      <c r="L30" s="121">
        <v>1</v>
      </c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02"/>
      <c r="X30" s="215"/>
      <c r="Y30" s="215"/>
      <c r="Z30" s="276"/>
      <c r="AA30" s="208"/>
      <c r="AB30" s="209"/>
      <c r="AC30" s="11"/>
      <c r="AD30" s="11"/>
      <c r="AE30" s="11"/>
      <c r="AF30" s="11"/>
      <c r="AG30" s="11"/>
      <c r="AH30" s="1"/>
      <c r="AJ30" s="23"/>
      <c r="AK30" s="23"/>
      <c r="AL30" s="23"/>
      <c r="AM30" s="23"/>
      <c r="AN30" s="23"/>
      <c r="AO30" s="23"/>
    </row>
    <row r="31" spans="1:41" s="104" customFormat="1" ht="13.5">
      <c r="A31" s="220" t="s">
        <v>223</v>
      </c>
      <c r="B31" s="253" t="s">
        <v>224</v>
      </c>
      <c r="C31" s="226" t="s">
        <v>7</v>
      </c>
      <c r="D31" s="226">
        <v>1</v>
      </c>
      <c r="E31" s="229">
        <v>24</v>
      </c>
      <c r="F31" s="232" t="s">
        <v>124</v>
      </c>
      <c r="G31" s="233"/>
      <c r="H31" s="233"/>
      <c r="I31" s="233"/>
      <c r="J31" s="233"/>
      <c r="K31" s="256">
        <f>SUM(J32:J33)</f>
        <v>2</v>
      </c>
      <c r="L31" s="105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9">
        <f>SUM(L31:V41)</f>
        <v>1</v>
      </c>
      <c r="X31" s="200">
        <f>SUM(K31:V41)</f>
        <v>24.97</v>
      </c>
      <c r="Y31" s="200">
        <f>SUM(X31-E31)</f>
        <v>0.9699999999999989</v>
      </c>
      <c r="Z31" s="203">
        <f>AA31-X31</f>
        <v>15.030000000000001</v>
      </c>
      <c r="AA31" s="206">
        <v>40</v>
      </c>
      <c r="AB31" s="122"/>
      <c r="AC31" s="11"/>
      <c r="AD31" s="11"/>
      <c r="AE31" s="11"/>
      <c r="AF31" s="11"/>
      <c r="AG31" s="11"/>
      <c r="AH31" s="1"/>
      <c r="AJ31" s="23"/>
      <c r="AK31" s="23"/>
      <c r="AL31" s="23"/>
      <c r="AM31" s="23"/>
      <c r="AN31" s="23"/>
      <c r="AO31" s="23"/>
    </row>
    <row r="32" spans="1:41" s="104" customFormat="1" ht="13.5">
      <c r="A32" s="221"/>
      <c r="B32" s="254"/>
      <c r="C32" s="227"/>
      <c r="D32" s="227"/>
      <c r="E32" s="230"/>
      <c r="F32" s="78" t="s">
        <v>215</v>
      </c>
      <c r="G32" s="106">
        <v>4</v>
      </c>
      <c r="H32" s="106">
        <v>2</v>
      </c>
      <c r="I32" s="79">
        <v>2</v>
      </c>
      <c r="J32" s="107">
        <v>2</v>
      </c>
      <c r="K32" s="257"/>
      <c r="L32" s="108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01"/>
      <c r="X32" s="214"/>
      <c r="Y32" s="201"/>
      <c r="Z32" s="265"/>
      <c r="AA32" s="207"/>
      <c r="AB32" s="122"/>
      <c r="AC32" s="11"/>
      <c r="AD32" s="11"/>
      <c r="AE32" s="11"/>
      <c r="AF32" s="11"/>
      <c r="AG32" s="11"/>
      <c r="AH32" s="1"/>
      <c r="AJ32" s="23"/>
      <c r="AK32" s="23"/>
      <c r="AL32" s="23"/>
      <c r="AM32" s="23"/>
      <c r="AN32" s="23"/>
      <c r="AO32" s="23"/>
    </row>
    <row r="33" spans="1:41" s="104" customFormat="1" ht="13.5">
      <c r="A33" s="221"/>
      <c r="B33" s="254"/>
      <c r="C33" s="227"/>
      <c r="D33" s="227"/>
      <c r="E33" s="230"/>
      <c r="F33" s="123"/>
      <c r="G33" s="124"/>
      <c r="H33" s="125"/>
      <c r="I33" s="79"/>
      <c r="J33" s="126"/>
      <c r="K33" s="273"/>
      <c r="L33" s="12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01"/>
      <c r="X33" s="214"/>
      <c r="Y33" s="201"/>
      <c r="Z33" s="265"/>
      <c r="AA33" s="207"/>
      <c r="AB33" s="122"/>
      <c r="AC33" s="11"/>
      <c r="AD33" s="11"/>
      <c r="AE33" s="11"/>
      <c r="AF33" s="11"/>
      <c r="AG33" s="11"/>
      <c r="AH33" s="1"/>
      <c r="AJ33" s="23"/>
      <c r="AK33" s="23"/>
      <c r="AL33" s="23"/>
      <c r="AM33" s="23"/>
      <c r="AN33" s="23"/>
      <c r="AO33" s="23"/>
    </row>
    <row r="34" spans="1:41" s="104" customFormat="1" ht="13.5">
      <c r="A34" s="221"/>
      <c r="B34" s="254"/>
      <c r="C34" s="227"/>
      <c r="D34" s="227"/>
      <c r="E34" s="230"/>
      <c r="F34" s="274" t="s">
        <v>123</v>
      </c>
      <c r="G34" s="275"/>
      <c r="H34" s="275"/>
      <c r="I34" s="275"/>
      <c r="J34" s="275"/>
      <c r="K34" s="270">
        <f>(H35*J35)+(H36*J36)+(H37*J37)+(H38*J38)+(H39*J39)+(H40*J40)</f>
        <v>21.97</v>
      </c>
      <c r="L34" s="12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01"/>
      <c r="X34" s="214"/>
      <c r="Y34" s="201"/>
      <c r="Z34" s="265"/>
      <c r="AA34" s="207"/>
      <c r="AB34" s="209"/>
      <c r="AC34" s="11"/>
      <c r="AD34" s="11"/>
      <c r="AE34" s="11"/>
      <c r="AF34" s="11"/>
      <c r="AG34" s="11"/>
      <c r="AH34" s="1"/>
      <c r="AJ34" s="23"/>
      <c r="AK34" s="23"/>
      <c r="AL34" s="23"/>
      <c r="AM34" s="23"/>
      <c r="AN34" s="23"/>
      <c r="AO34" s="23"/>
    </row>
    <row r="35" spans="1:41" s="104" customFormat="1" ht="13.5">
      <c r="A35" s="221"/>
      <c r="B35" s="254"/>
      <c r="C35" s="227"/>
      <c r="D35" s="227"/>
      <c r="E35" s="230"/>
      <c r="F35" s="78" t="s">
        <v>216</v>
      </c>
      <c r="G35" s="106">
        <v>1</v>
      </c>
      <c r="H35" s="106">
        <v>3</v>
      </c>
      <c r="I35" s="79">
        <v>2</v>
      </c>
      <c r="J35" s="109">
        <v>1.33</v>
      </c>
      <c r="K35" s="271"/>
      <c r="L35" s="108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01"/>
      <c r="X35" s="214"/>
      <c r="Y35" s="201"/>
      <c r="Z35" s="265"/>
      <c r="AA35" s="207"/>
      <c r="AB35" s="209"/>
      <c r="AC35" s="11"/>
      <c r="AD35" s="11"/>
      <c r="AE35" s="11"/>
      <c r="AF35" s="11"/>
      <c r="AG35" s="11"/>
      <c r="AH35" s="1"/>
      <c r="AJ35" s="23"/>
      <c r="AK35" s="23"/>
      <c r="AL35" s="23"/>
      <c r="AM35" s="23"/>
      <c r="AN35" s="23"/>
      <c r="AO35" s="23"/>
    </row>
    <row r="36" spans="1:41" s="104" customFormat="1" ht="13.5">
      <c r="A36" s="221"/>
      <c r="B36" s="254"/>
      <c r="C36" s="227"/>
      <c r="D36" s="227"/>
      <c r="E36" s="230"/>
      <c r="F36" s="78" t="s">
        <v>216</v>
      </c>
      <c r="G36" s="106">
        <v>2</v>
      </c>
      <c r="H36" s="106">
        <v>3</v>
      </c>
      <c r="I36" s="79">
        <v>2</v>
      </c>
      <c r="J36" s="109">
        <v>1.33</v>
      </c>
      <c r="K36" s="271"/>
      <c r="L36" s="108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01"/>
      <c r="X36" s="214"/>
      <c r="Y36" s="201"/>
      <c r="Z36" s="265"/>
      <c r="AA36" s="207"/>
      <c r="AB36" s="209"/>
      <c r="AC36" s="11"/>
      <c r="AD36" s="11"/>
      <c r="AE36" s="11"/>
      <c r="AF36" s="11"/>
      <c r="AG36" s="11"/>
      <c r="AH36" s="1"/>
      <c r="AJ36" s="23"/>
      <c r="AK36" s="23"/>
      <c r="AL36" s="23"/>
      <c r="AM36" s="23"/>
      <c r="AN36" s="23"/>
      <c r="AO36" s="23"/>
    </row>
    <row r="37" spans="1:41" s="104" customFormat="1" ht="13.5">
      <c r="A37" s="221"/>
      <c r="B37" s="254"/>
      <c r="C37" s="227"/>
      <c r="D37" s="227"/>
      <c r="E37" s="230"/>
      <c r="F37" s="78" t="s">
        <v>216</v>
      </c>
      <c r="G37" s="106">
        <v>3</v>
      </c>
      <c r="H37" s="106">
        <v>3</v>
      </c>
      <c r="I37" s="79">
        <v>2</v>
      </c>
      <c r="J37" s="109">
        <v>1.33</v>
      </c>
      <c r="K37" s="271"/>
      <c r="L37" s="108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01"/>
      <c r="X37" s="214"/>
      <c r="Y37" s="201"/>
      <c r="Z37" s="265"/>
      <c r="AA37" s="207"/>
      <c r="AB37" s="209"/>
      <c r="AC37" s="11"/>
      <c r="AD37" s="11"/>
      <c r="AE37" s="11"/>
      <c r="AF37" s="11"/>
      <c r="AG37" s="11"/>
      <c r="AH37" s="1"/>
      <c r="AJ37" s="23"/>
      <c r="AK37" s="23"/>
      <c r="AL37" s="23"/>
      <c r="AM37" s="23"/>
      <c r="AN37" s="23"/>
      <c r="AO37" s="23"/>
    </row>
    <row r="38" spans="1:41" s="104" customFormat="1" ht="13.5">
      <c r="A38" s="221"/>
      <c r="B38" s="254"/>
      <c r="C38" s="227"/>
      <c r="D38" s="227"/>
      <c r="E38" s="230"/>
      <c r="F38" s="78" t="s">
        <v>216</v>
      </c>
      <c r="G38" s="106">
        <v>4</v>
      </c>
      <c r="H38" s="106">
        <v>2</v>
      </c>
      <c r="I38" s="79">
        <v>2</v>
      </c>
      <c r="J38" s="109">
        <v>2</v>
      </c>
      <c r="K38" s="271"/>
      <c r="L38" s="108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01"/>
      <c r="X38" s="214"/>
      <c r="Y38" s="201"/>
      <c r="Z38" s="265"/>
      <c r="AA38" s="207"/>
      <c r="AB38" s="209"/>
      <c r="AC38" s="11"/>
      <c r="AD38" s="11"/>
      <c r="AE38" s="11"/>
      <c r="AF38" s="11"/>
      <c r="AG38" s="11"/>
      <c r="AH38" s="1"/>
      <c r="AJ38" s="23"/>
      <c r="AK38" s="23"/>
      <c r="AL38" s="23"/>
      <c r="AM38" s="23"/>
      <c r="AN38" s="23"/>
      <c r="AO38" s="23"/>
    </row>
    <row r="39" spans="1:41" s="104" customFormat="1" ht="13.5">
      <c r="A39" s="221"/>
      <c r="B39" s="254"/>
      <c r="C39" s="227"/>
      <c r="D39" s="227"/>
      <c r="E39" s="230"/>
      <c r="F39" s="78" t="s">
        <v>216</v>
      </c>
      <c r="G39" s="106">
        <v>5</v>
      </c>
      <c r="H39" s="106">
        <v>2</v>
      </c>
      <c r="I39" s="79">
        <v>2</v>
      </c>
      <c r="J39" s="109">
        <v>2</v>
      </c>
      <c r="K39" s="271"/>
      <c r="L39" s="108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01"/>
      <c r="X39" s="214"/>
      <c r="Y39" s="201"/>
      <c r="Z39" s="265"/>
      <c r="AA39" s="207"/>
      <c r="AB39" s="209"/>
      <c r="AC39" s="11"/>
      <c r="AD39" s="11"/>
      <c r="AE39" s="11"/>
      <c r="AF39" s="11"/>
      <c r="AG39" s="11"/>
      <c r="AH39" s="1"/>
      <c r="AJ39" s="23"/>
      <c r="AK39" s="23"/>
      <c r="AL39" s="23"/>
      <c r="AM39" s="23"/>
      <c r="AN39" s="23"/>
      <c r="AO39" s="23"/>
    </row>
    <row r="40" spans="1:41" s="104" customFormat="1" ht="13.5">
      <c r="A40" s="221"/>
      <c r="B40" s="254"/>
      <c r="C40" s="227"/>
      <c r="D40" s="227"/>
      <c r="E40" s="230"/>
      <c r="F40" s="110" t="s">
        <v>216</v>
      </c>
      <c r="G40" s="111">
        <v>6</v>
      </c>
      <c r="H40" s="106">
        <v>1</v>
      </c>
      <c r="I40" s="112">
        <v>2</v>
      </c>
      <c r="J40" s="113">
        <v>2</v>
      </c>
      <c r="K40" s="271"/>
      <c r="L40" s="108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01"/>
      <c r="X40" s="214"/>
      <c r="Y40" s="201"/>
      <c r="Z40" s="265"/>
      <c r="AA40" s="207"/>
      <c r="AB40" s="209"/>
      <c r="AC40" s="11"/>
      <c r="AD40" s="11"/>
      <c r="AE40" s="11"/>
      <c r="AF40" s="11"/>
      <c r="AG40" s="11"/>
      <c r="AH40" s="1"/>
      <c r="AJ40" s="23"/>
      <c r="AK40" s="23"/>
      <c r="AL40" s="23"/>
      <c r="AM40" s="23"/>
      <c r="AN40" s="23"/>
      <c r="AO40" s="23"/>
    </row>
    <row r="41" spans="1:41" s="104" customFormat="1" ht="13.5">
      <c r="A41" s="222"/>
      <c r="B41" s="255"/>
      <c r="C41" s="228"/>
      <c r="D41" s="228"/>
      <c r="E41" s="231"/>
      <c r="F41" s="115" t="s">
        <v>221</v>
      </c>
      <c r="G41" s="116" t="s">
        <v>218</v>
      </c>
      <c r="H41" s="117">
        <v>16</v>
      </c>
      <c r="I41" s="118"/>
      <c r="J41" s="119"/>
      <c r="K41" s="272"/>
      <c r="L41" s="121">
        <v>1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02"/>
      <c r="X41" s="215"/>
      <c r="Y41" s="202"/>
      <c r="Z41" s="276"/>
      <c r="AA41" s="208"/>
      <c r="AB41" s="209"/>
      <c r="AC41" s="11"/>
      <c r="AD41" s="11"/>
      <c r="AE41" s="11"/>
      <c r="AF41" s="11"/>
      <c r="AG41" s="11"/>
      <c r="AH41" s="1"/>
      <c r="AJ41" s="23"/>
      <c r="AK41" s="23"/>
      <c r="AL41" s="23"/>
      <c r="AM41" s="23"/>
      <c r="AN41" s="23"/>
      <c r="AO41" s="23"/>
    </row>
    <row r="42" spans="1:41" s="104" customFormat="1" ht="12.75" customHeight="1">
      <c r="A42" s="250" t="s">
        <v>269</v>
      </c>
      <c r="B42" s="253"/>
      <c r="C42" s="226" t="s">
        <v>6</v>
      </c>
      <c r="D42" s="226">
        <v>1</v>
      </c>
      <c r="E42" s="229">
        <v>24</v>
      </c>
      <c r="F42" s="232"/>
      <c r="G42" s="233"/>
      <c r="H42" s="233"/>
      <c r="I42" s="233"/>
      <c r="J42" s="233"/>
      <c r="K42" s="256"/>
      <c r="L42" s="105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9">
        <f>SUM(L42:V52)</f>
        <v>0</v>
      </c>
      <c r="X42" s="200">
        <f>SUM(K42:V52)</f>
        <v>23.98</v>
      </c>
      <c r="Y42" s="219">
        <f>X42-E42</f>
        <v>-0.019999999999999574</v>
      </c>
      <c r="Z42" s="203">
        <f>AA42-X42</f>
        <v>16.02</v>
      </c>
      <c r="AA42" s="206">
        <v>40</v>
      </c>
      <c r="AB42" s="122"/>
      <c r="AC42" s="11"/>
      <c r="AD42" s="11"/>
      <c r="AE42" s="11"/>
      <c r="AF42" s="11"/>
      <c r="AG42" s="11"/>
      <c r="AH42" s="1"/>
      <c r="AJ42" s="23"/>
      <c r="AK42" s="23"/>
      <c r="AL42" s="23"/>
      <c r="AM42" s="23"/>
      <c r="AN42" s="23"/>
      <c r="AO42" s="23"/>
    </row>
    <row r="43" spans="1:41" s="104" customFormat="1" ht="13.5">
      <c r="A43" s="251"/>
      <c r="B43" s="254"/>
      <c r="C43" s="227"/>
      <c r="D43" s="227"/>
      <c r="E43" s="230"/>
      <c r="F43" s="123"/>
      <c r="G43" s="124"/>
      <c r="H43" s="125"/>
      <c r="I43" s="79"/>
      <c r="J43" s="126"/>
      <c r="K43" s="257"/>
      <c r="L43" s="12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01"/>
      <c r="X43" s="214"/>
      <c r="Y43" s="201"/>
      <c r="Z43" s="265"/>
      <c r="AA43" s="207"/>
      <c r="AB43" s="122"/>
      <c r="AC43" s="11"/>
      <c r="AD43" s="11"/>
      <c r="AE43" s="11"/>
      <c r="AF43" s="11"/>
      <c r="AG43" s="11"/>
      <c r="AH43" s="1"/>
      <c r="AJ43" s="23"/>
      <c r="AK43" s="23"/>
      <c r="AL43" s="23"/>
      <c r="AM43" s="23"/>
      <c r="AN43" s="23"/>
      <c r="AO43" s="23"/>
    </row>
    <row r="44" spans="1:41" s="104" customFormat="1" ht="13.5">
      <c r="A44" s="251"/>
      <c r="B44" s="254"/>
      <c r="C44" s="227"/>
      <c r="D44" s="227"/>
      <c r="E44" s="230"/>
      <c r="F44" s="123"/>
      <c r="G44" s="124"/>
      <c r="H44" s="125"/>
      <c r="I44" s="79"/>
      <c r="J44" s="128"/>
      <c r="K44" s="273"/>
      <c r="L44" s="108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01"/>
      <c r="X44" s="214"/>
      <c r="Y44" s="201"/>
      <c r="Z44" s="265"/>
      <c r="AA44" s="207"/>
      <c r="AB44" s="122"/>
      <c r="AC44" s="11"/>
      <c r="AD44" s="11"/>
      <c r="AE44" s="11"/>
      <c r="AF44" s="11"/>
      <c r="AG44" s="11"/>
      <c r="AH44" s="1"/>
      <c r="AJ44" s="23"/>
      <c r="AK44" s="23"/>
      <c r="AL44" s="23"/>
      <c r="AM44" s="23"/>
      <c r="AN44" s="23"/>
      <c r="AO44" s="23"/>
    </row>
    <row r="45" spans="1:41" s="104" customFormat="1" ht="13.5">
      <c r="A45" s="251"/>
      <c r="B45" s="254"/>
      <c r="C45" s="227"/>
      <c r="D45" s="227"/>
      <c r="E45" s="230"/>
      <c r="F45" s="274" t="s">
        <v>123</v>
      </c>
      <c r="G45" s="275"/>
      <c r="H45" s="275"/>
      <c r="I45" s="275"/>
      <c r="J45" s="275"/>
      <c r="K45" s="270">
        <f>(H46*J46)+(H47*J47)+(H48*J48)+(H49*J49)+(H50*J50)+(H51*J51)</f>
        <v>23.98</v>
      </c>
      <c r="L45" s="12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01"/>
      <c r="X45" s="214"/>
      <c r="Y45" s="201"/>
      <c r="Z45" s="265"/>
      <c r="AA45" s="207"/>
      <c r="AB45" s="209"/>
      <c r="AC45" s="11"/>
      <c r="AD45" s="11"/>
      <c r="AE45" s="11"/>
      <c r="AF45" s="11"/>
      <c r="AG45" s="11"/>
      <c r="AH45" s="1"/>
      <c r="AJ45" s="23"/>
      <c r="AK45" s="23"/>
      <c r="AL45" s="23"/>
      <c r="AM45" s="23"/>
      <c r="AN45" s="23"/>
      <c r="AO45" s="23"/>
    </row>
    <row r="46" spans="1:41" s="104" customFormat="1" ht="13.5">
      <c r="A46" s="251"/>
      <c r="B46" s="254"/>
      <c r="C46" s="227"/>
      <c r="D46" s="227"/>
      <c r="E46" s="230"/>
      <c r="F46" s="123" t="s">
        <v>226</v>
      </c>
      <c r="G46" s="106">
        <v>1</v>
      </c>
      <c r="H46" s="106">
        <v>4</v>
      </c>
      <c r="I46" s="79">
        <v>2</v>
      </c>
      <c r="J46" s="129">
        <v>1.33</v>
      </c>
      <c r="K46" s="271"/>
      <c r="L46" s="108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01"/>
      <c r="X46" s="214"/>
      <c r="Y46" s="201"/>
      <c r="Z46" s="265"/>
      <c r="AA46" s="207"/>
      <c r="AB46" s="209"/>
      <c r="AC46" s="11"/>
      <c r="AD46" s="11"/>
      <c r="AE46" s="11"/>
      <c r="AF46" s="11"/>
      <c r="AG46" s="11"/>
      <c r="AH46" s="1"/>
      <c r="AJ46" s="23"/>
      <c r="AK46" s="23"/>
      <c r="AL46" s="23"/>
      <c r="AM46" s="23"/>
      <c r="AN46" s="23"/>
      <c r="AO46" s="23"/>
    </row>
    <row r="47" spans="1:41" s="104" customFormat="1" ht="13.5">
      <c r="A47" s="251"/>
      <c r="B47" s="254"/>
      <c r="C47" s="227"/>
      <c r="D47" s="227"/>
      <c r="E47" s="230"/>
      <c r="F47" s="123" t="s">
        <v>226</v>
      </c>
      <c r="G47" s="106">
        <v>2</v>
      </c>
      <c r="H47" s="106">
        <v>1</v>
      </c>
      <c r="I47" s="79">
        <v>2</v>
      </c>
      <c r="J47" s="129">
        <v>1.33</v>
      </c>
      <c r="K47" s="271"/>
      <c r="L47" s="108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01"/>
      <c r="X47" s="214"/>
      <c r="Y47" s="201"/>
      <c r="Z47" s="265"/>
      <c r="AA47" s="207"/>
      <c r="AB47" s="209"/>
      <c r="AC47" s="11"/>
      <c r="AD47" s="11"/>
      <c r="AE47" s="11"/>
      <c r="AF47" s="11"/>
      <c r="AG47" s="11"/>
      <c r="AH47" s="1"/>
      <c r="AJ47" s="23"/>
      <c r="AK47" s="23"/>
      <c r="AL47" s="23"/>
      <c r="AM47" s="23"/>
      <c r="AN47" s="23"/>
      <c r="AO47" s="23"/>
    </row>
    <row r="48" spans="1:41" s="104" customFormat="1" ht="13.5">
      <c r="A48" s="251"/>
      <c r="B48" s="254"/>
      <c r="C48" s="227"/>
      <c r="D48" s="227"/>
      <c r="E48" s="230"/>
      <c r="F48" s="123" t="s">
        <v>226</v>
      </c>
      <c r="G48" s="106">
        <v>3</v>
      </c>
      <c r="H48" s="106">
        <v>1</v>
      </c>
      <c r="I48" s="79">
        <v>2</v>
      </c>
      <c r="J48" s="129">
        <v>1.33</v>
      </c>
      <c r="K48" s="271"/>
      <c r="L48" s="108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01"/>
      <c r="X48" s="214"/>
      <c r="Y48" s="201"/>
      <c r="Z48" s="265"/>
      <c r="AA48" s="207"/>
      <c r="AB48" s="209"/>
      <c r="AC48" s="11"/>
      <c r="AD48" s="11"/>
      <c r="AE48" s="11"/>
      <c r="AF48" s="11"/>
      <c r="AG48" s="11"/>
      <c r="AH48" s="1"/>
      <c r="AJ48" s="23"/>
      <c r="AK48" s="23"/>
      <c r="AL48" s="23"/>
      <c r="AM48" s="23"/>
      <c r="AN48" s="23"/>
      <c r="AO48" s="23"/>
    </row>
    <row r="49" spans="1:41" s="104" customFormat="1" ht="13.5">
      <c r="A49" s="251"/>
      <c r="B49" s="254"/>
      <c r="C49" s="227"/>
      <c r="D49" s="227"/>
      <c r="E49" s="230"/>
      <c r="F49" s="123" t="s">
        <v>226</v>
      </c>
      <c r="G49" s="106">
        <v>4</v>
      </c>
      <c r="H49" s="106">
        <v>3</v>
      </c>
      <c r="I49" s="79">
        <v>2</v>
      </c>
      <c r="J49" s="129">
        <v>2</v>
      </c>
      <c r="K49" s="271"/>
      <c r="L49" s="108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01"/>
      <c r="X49" s="214"/>
      <c r="Y49" s="201"/>
      <c r="Z49" s="265"/>
      <c r="AA49" s="207"/>
      <c r="AB49" s="209"/>
      <c r="AC49" s="11"/>
      <c r="AD49" s="11"/>
      <c r="AE49" s="11"/>
      <c r="AF49" s="11"/>
      <c r="AG49" s="11"/>
      <c r="AH49" s="1"/>
      <c r="AJ49" s="23"/>
      <c r="AK49" s="23"/>
      <c r="AL49" s="23"/>
      <c r="AM49" s="23"/>
      <c r="AN49" s="23"/>
      <c r="AO49" s="23"/>
    </row>
    <row r="50" spans="1:41" s="104" customFormat="1" ht="13.5">
      <c r="A50" s="251"/>
      <c r="B50" s="254"/>
      <c r="C50" s="227"/>
      <c r="D50" s="227"/>
      <c r="E50" s="230"/>
      <c r="F50" s="123" t="s">
        <v>226</v>
      </c>
      <c r="G50" s="106">
        <v>5</v>
      </c>
      <c r="H50" s="106">
        <v>2</v>
      </c>
      <c r="I50" s="79">
        <v>2</v>
      </c>
      <c r="J50" s="129">
        <v>2</v>
      </c>
      <c r="K50" s="271"/>
      <c r="L50" s="108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01"/>
      <c r="X50" s="214"/>
      <c r="Y50" s="201"/>
      <c r="Z50" s="265"/>
      <c r="AA50" s="207"/>
      <c r="AB50" s="209"/>
      <c r="AC50" s="11"/>
      <c r="AD50" s="11"/>
      <c r="AE50" s="11"/>
      <c r="AF50" s="11"/>
      <c r="AG50" s="11"/>
      <c r="AH50" s="1"/>
      <c r="AJ50" s="23"/>
      <c r="AK50" s="23"/>
      <c r="AL50" s="23"/>
      <c r="AM50" s="23"/>
      <c r="AN50" s="23"/>
      <c r="AO50" s="23"/>
    </row>
    <row r="51" spans="1:41" s="104" customFormat="1" ht="13.5">
      <c r="A51" s="251"/>
      <c r="B51" s="254"/>
      <c r="C51" s="227"/>
      <c r="D51" s="227"/>
      <c r="E51" s="230"/>
      <c r="F51" s="123" t="s">
        <v>226</v>
      </c>
      <c r="G51" s="106">
        <v>6</v>
      </c>
      <c r="H51" s="106">
        <v>3</v>
      </c>
      <c r="I51" s="79">
        <v>2</v>
      </c>
      <c r="J51" s="129">
        <v>2</v>
      </c>
      <c r="K51" s="271"/>
      <c r="L51" s="114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01"/>
      <c r="X51" s="214"/>
      <c r="Y51" s="201"/>
      <c r="Z51" s="265"/>
      <c r="AA51" s="207"/>
      <c r="AB51" s="209"/>
      <c r="AC51" s="11"/>
      <c r="AD51" s="11"/>
      <c r="AE51" s="11"/>
      <c r="AF51" s="11"/>
      <c r="AG51" s="11"/>
      <c r="AH51" s="1"/>
      <c r="AJ51" s="23"/>
      <c r="AK51" s="23"/>
      <c r="AL51" s="23"/>
      <c r="AM51" s="23"/>
      <c r="AN51" s="23"/>
      <c r="AO51" s="23"/>
    </row>
    <row r="52" spans="1:41" s="104" customFormat="1" ht="13.5">
      <c r="A52" s="252"/>
      <c r="B52" s="255"/>
      <c r="C52" s="228"/>
      <c r="D52" s="228"/>
      <c r="E52" s="231"/>
      <c r="F52" s="123"/>
      <c r="G52" s="106"/>
      <c r="H52" s="106"/>
      <c r="I52" s="79"/>
      <c r="J52" s="129"/>
      <c r="K52" s="272"/>
      <c r="L52" s="121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02"/>
      <c r="X52" s="215"/>
      <c r="Y52" s="202"/>
      <c r="Z52" s="276"/>
      <c r="AA52" s="208"/>
      <c r="AB52" s="209"/>
      <c r="AC52" s="11"/>
      <c r="AD52" s="11"/>
      <c r="AE52" s="11"/>
      <c r="AF52" s="11"/>
      <c r="AG52" s="11"/>
      <c r="AH52" s="1"/>
      <c r="AJ52" s="23"/>
      <c r="AK52" s="23"/>
      <c r="AL52" s="23"/>
      <c r="AM52" s="23"/>
      <c r="AN52" s="23"/>
      <c r="AO52" s="23"/>
    </row>
    <row r="53" spans="1:41" s="104" customFormat="1" ht="12.75" customHeight="1">
      <c r="A53" s="250" t="s">
        <v>270</v>
      </c>
      <c r="B53" s="253" t="s">
        <v>271</v>
      </c>
      <c r="C53" s="226" t="s">
        <v>7</v>
      </c>
      <c r="D53" s="226">
        <v>1</v>
      </c>
      <c r="E53" s="229">
        <v>24</v>
      </c>
      <c r="F53" s="232"/>
      <c r="G53" s="233"/>
      <c r="H53" s="233"/>
      <c r="I53" s="233"/>
      <c r="J53" s="233"/>
      <c r="K53" s="256">
        <f>SUM(J53:J55)</f>
        <v>4</v>
      </c>
      <c r="L53" s="105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9">
        <f>SUM(L53:V63)</f>
        <v>0</v>
      </c>
      <c r="X53" s="200">
        <f>SUM(K53:V63)</f>
        <v>23.98</v>
      </c>
      <c r="Y53" s="219">
        <f>X53-E53</f>
        <v>-0.019999999999999574</v>
      </c>
      <c r="Z53" s="203">
        <f>AA53-X53</f>
        <v>16.02</v>
      </c>
      <c r="AA53" s="206">
        <v>40</v>
      </c>
      <c r="AB53" s="122"/>
      <c r="AC53" s="11"/>
      <c r="AD53" s="11"/>
      <c r="AE53" s="11"/>
      <c r="AF53" s="11"/>
      <c r="AG53" s="11"/>
      <c r="AH53" s="1"/>
      <c r="AJ53" s="23"/>
      <c r="AK53" s="23"/>
      <c r="AL53" s="23"/>
      <c r="AM53" s="23"/>
      <c r="AN53" s="23"/>
      <c r="AO53" s="23"/>
    </row>
    <row r="54" spans="1:41" s="104" customFormat="1" ht="13.5">
      <c r="A54" s="251"/>
      <c r="B54" s="254"/>
      <c r="C54" s="227"/>
      <c r="D54" s="227"/>
      <c r="E54" s="230"/>
      <c r="F54" s="123" t="s">
        <v>225</v>
      </c>
      <c r="G54" s="124"/>
      <c r="H54" s="125">
        <v>50</v>
      </c>
      <c r="I54" s="79"/>
      <c r="J54" s="126">
        <v>4</v>
      </c>
      <c r="K54" s="257"/>
      <c r="L54" s="12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01"/>
      <c r="X54" s="214"/>
      <c r="Y54" s="201"/>
      <c r="Z54" s="265"/>
      <c r="AA54" s="207"/>
      <c r="AB54" s="122"/>
      <c r="AC54" s="11"/>
      <c r="AD54" s="11"/>
      <c r="AE54" s="11"/>
      <c r="AF54" s="11"/>
      <c r="AG54" s="11"/>
      <c r="AH54" s="1"/>
      <c r="AJ54" s="23"/>
      <c r="AK54" s="23"/>
      <c r="AL54" s="23"/>
      <c r="AM54" s="23"/>
      <c r="AN54" s="23"/>
      <c r="AO54" s="23"/>
    </row>
    <row r="55" spans="1:41" s="104" customFormat="1" ht="13.5">
      <c r="A55" s="251"/>
      <c r="B55" s="254"/>
      <c r="C55" s="227"/>
      <c r="D55" s="227"/>
      <c r="E55" s="230"/>
      <c r="F55" s="123"/>
      <c r="G55" s="124"/>
      <c r="H55" s="125"/>
      <c r="I55" s="79"/>
      <c r="J55" s="126"/>
      <c r="K55" s="273"/>
      <c r="L55" s="108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01"/>
      <c r="X55" s="214"/>
      <c r="Y55" s="201"/>
      <c r="Z55" s="265"/>
      <c r="AA55" s="207"/>
      <c r="AB55" s="122"/>
      <c r="AC55" s="11"/>
      <c r="AD55" s="11"/>
      <c r="AE55" s="11"/>
      <c r="AF55" s="11"/>
      <c r="AG55" s="11"/>
      <c r="AH55" s="1"/>
      <c r="AJ55" s="23"/>
      <c r="AK55" s="23"/>
      <c r="AL55" s="23"/>
      <c r="AM55" s="23"/>
      <c r="AN55" s="23"/>
      <c r="AO55" s="23"/>
    </row>
    <row r="56" spans="1:41" s="104" customFormat="1" ht="13.5">
      <c r="A56" s="251"/>
      <c r="B56" s="254"/>
      <c r="C56" s="227"/>
      <c r="D56" s="227"/>
      <c r="E56" s="230"/>
      <c r="F56" s="232" t="s">
        <v>123</v>
      </c>
      <c r="G56" s="233"/>
      <c r="H56" s="233"/>
      <c r="I56" s="233"/>
      <c r="J56" s="233"/>
      <c r="K56" s="270">
        <f>(H57*J57)+(H58*J58)+(H59*J59)+(H60*J60)+(H61*J61)+(H62*J62)</f>
        <v>19.98</v>
      </c>
      <c r="L56" s="12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01"/>
      <c r="X56" s="214"/>
      <c r="Y56" s="201"/>
      <c r="Z56" s="265"/>
      <c r="AA56" s="207"/>
      <c r="AB56" s="209"/>
      <c r="AC56" s="11"/>
      <c r="AD56" s="11"/>
      <c r="AE56" s="11"/>
      <c r="AF56" s="11"/>
      <c r="AG56" s="11"/>
      <c r="AH56" s="1"/>
      <c r="AJ56" s="23"/>
      <c r="AK56" s="23"/>
      <c r="AL56" s="23"/>
      <c r="AM56" s="23"/>
      <c r="AN56" s="23"/>
      <c r="AO56" s="23"/>
    </row>
    <row r="57" spans="1:41" s="104" customFormat="1" ht="13.5">
      <c r="A57" s="251"/>
      <c r="B57" s="254"/>
      <c r="C57" s="227"/>
      <c r="D57" s="227"/>
      <c r="E57" s="230"/>
      <c r="F57" s="123" t="s">
        <v>226</v>
      </c>
      <c r="G57" s="106">
        <v>1</v>
      </c>
      <c r="H57" s="106">
        <v>2</v>
      </c>
      <c r="I57" s="79">
        <v>2</v>
      </c>
      <c r="J57" s="129">
        <v>1.33</v>
      </c>
      <c r="K57" s="271"/>
      <c r="L57" s="108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01"/>
      <c r="X57" s="214"/>
      <c r="Y57" s="201"/>
      <c r="Z57" s="265"/>
      <c r="AA57" s="207"/>
      <c r="AB57" s="209"/>
      <c r="AC57" s="11"/>
      <c r="AD57" s="11"/>
      <c r="AE57" s="11"/>
      <c r="AF57" s="11"/>
      <c r="AG57" s="11"/>
      <c r="AH57" s="1"/>
      <c r="AJ57" s="23"/>
      <c r="AK57" s="23"/>
      <c r="AL57" s="23"/>
      <c r="AM57" s="23"/>
      <c r="AN57" s="23"/>
      <c r="AO57" s="23"/>
    </row>
    <row r="58" spans="1:41" s="104" customFormat="1" ht="13.5">
      <c r="A58" s="251"/>
      <c r="B58" s="254"/>
      <c r="C58" s="227"/>
      <c r="D58" s="227"/>
      <c r="E58" s="230"/>
      <c r="F58" s="123" t="s">
        <v>226</v>
      </c>
      <c r="G58" s="106">
        <v>2</v>
      </c>
      <c r="H58" s="106">
        <v>0</v>
      </c>
      <c r="I58" s="79">
        <v>2</v>
      </c>
      <c r="J58" s="129">
        <v>1.33</v>
      </c>
      <c r="K58" s="271"/>
      <c r="L58" s="108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01"/>
      <c r="X58" s="214"/>
      <c r="Y58" s="201"/>
      <c r="Z58" s="265"/>
      <c r="AA58" s="207"/>
      <c r="AB58" s="209"/>
      <c r="AC58" s="11"/>
      <c r="AD58" s="11"/>
      <c r="AE58" s="11"/>
      <c r="AF58" s="11"/>
      <c r="AG58" s="11"/>
      <c r="AH58" s="1"/>
      <c r="AJ58" s="23"/>
      <c r="AK58" s="23"/>
      <c r="AL58" s="23"/>
      <c r="AM58" s="23"/>
      <c r="AN58" s="23"/>
      <c r="AO58" s="23"/>
    </row>
    <row r="59" spans="1:41" s="104" customFormat="1" ht="13.5">
      <c r="A59" s="251"/>
      <c r="B59" s="254"/>
      <c r="C59" s="227"/>
      <c r="D59" s="227"/>
      <c r="E59" s="230"/>
      <c r="F59" s="123" t="s">
        <v>226</v>
      </c>
      <c r="G59" s="106">
        <v>3</v>
      </c>
      <c r="H59" s="106">
        <v>4</v>
      </c>
      <c r="I59" s="79">
        <v>2</v>
      </c>
      <c r="J59" s="129">
        <v>1.33</v>
      </c>
      <c r="K59" s="271"/>
      <c r="L59" s="108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01"/>
      <c r="X59" s="214"/>
      <c r="Y59" s="201"/>
      <c r="Z59" s="265"/>
      <c r="AA59" s="207"/>
      <c r="AB59" s="209"/>
      <c r="AC59" s="11"/>
      <c r="AD59" s="11"/>
      <c r="AE59" s="11"/>
      <c r="AF59" s="11"/>
      <c r="AG59" s="11"/>
      <c r="AH59" s="1"/>
      <c r="AJ59" s="23"/>
      <c r="AK59" s="23"/>
      <c r="AL59" s="23"/>
      <c r="AM59" s="23"/>
      <c r="AN59" s="23"/>
      <c r="AO59" s="23"/>
    </row>
    <row r="60" spans="1:41" s="104" customFormat="1" ht="13.5">
      <c r="A60" s="251"/>
      <c r="B60" s="254"/>
      <c r="C60" s="227"/>
      <c r="D60" s="227"/>
      <c r="E60" s="230"/>
      <c r="F60" s="123" t="s">
        <v>226</v>
      </c>
      <c r="G60" s="106">
        <v>4</v>
      </c>
      <c r="H60" s="106">
        <v>4</v>
      </c>
      <c r="I60" s="79">
        <v>2</v>
      </c>
      <c r="J60" s="129">
        <v>2</v>
      </c>
      <c r="K60" s="271"/>
      <c r="L60" s="108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01"/>
      <c r="X60" s="214"/>
      <c r="Y60" s="201"/>
      <c r="Z60" s="265"/>
      <c r="AA60" s="207"/>
      <c r="AB60" s="209"/>
      <c r="AC60" s="11"/>
      <c r="AD60" s="11"/>
      <c r="AE60" s="11"/>
      <c r="AF60" s="11"/>
      <c r="AG60" s="11"/>
      <c r="AH60" s="1"/>
      <c r="AJ60" s="23"/>
      <c r="AK60" s="23"/>
      <c r="AL60" s="23"/>
      <c r="AM60" s="23"/>
      <c r="AN60" s="23"/>
      <c r="AO60" s="23"/>
    </row>
    <row r="61" spans="1:41" s="104" customFormat="1" ht="13.5">
      <c r="A61" s="251"/>
      <c r="B61" s="254"/>
      <c r="C61" s="227"/>
      <c r="D61" s="227"/>
      <c r="E61" s="230"/>
      <c r="F61" s="123" t="s">
        <v>226</v>
      </c>
      <c r="G61" s="106">
        <v>5</v>
      </c>
      <c r="H61" s="106">
        <v>0</v>
      </c>
      <c r="I61" s="79">
        <v>2</v>
      </c>
      <c r="J61" s="129">
        <v>2</v>
      </c>
      <c r="K61" s="271"/>
      <c r="L61" s="108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01"/>
      <c r="X61" s="214"/>
      <c r="Y61" s="201"/>
      <c r="Z61" s="265"/>
      <c r="AA61" s="207"/>
      <c r="AB61" s="209"/>
      <c r="AC61" s="11"/>
      <c r="AD61" s="11"/>
      <c r="AE61" s="11"/>
      <c r="AF61" s="11"/>
      <c r="AG61" s="11"/>
      <c r="AH61" s="1"/>
      <c r="AJ61" s="23"/>
      <c r="AK61" s="23"/>
      <c r="AL61" s="23"/>
      <c r="AM61" s="23"/>
      <c r="AN61" s="23"/>
      <c r="AO61" s="23"/>
    </row>
    <row r="62" spans="1:41" s="104" customFormat="1" ht="13.5">
      <c r="A62" s="251"/>
      <c r="B62" s="254"/>
      <c r="C62" s="227"/>
      <c r="D62" s="227"/>
      <c r="E62" s="230"/>
      <c r="F62" s="123" t="s">
        <v>226</v>
      </c>
      <c r="G62" s="106">
        <v>6</v>
      </c>
      <c r="H62" s="106">
        <v>2</v>
      </c>
      <c r="I62" s="79">
        <v>2</v>
      </c>
      <c r="J62" s="129">
        <v>2</v>
      </c>
      <c r="K62" s="271"/>
      <c r="L62" s="114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01"/>
      <c r="X62" s="214"/>
      <c r="Y62" s="201"/>
      <c r="Z62" s="265"/>
      <c r="AA62" s="207"/>
      <c r="AB62" s="209"/>
      <c r="AC62" s="11"/>
      <c r="AD62" s="11"/>
      <c r="AE62" s="11"/>
      <c r="AF62" s="11"/>
      <c r="AG62" s="11"/>
      <c r="AH62" s="1"/>
      <c r="AJ62" s="23"/>
      <c r="AK62" s="23"/>
      <c r="AL62" s="23"/>
      <c r="AM62" s="23"/>
      <c r="AN62" s="23"/>
      <c r="AO62" s="23"/>
    </row>
    <row r="63" spans="1:41" s="104" customFormat="1" ht="13.5">
      <c r="A63" s="252"/>
      <c r="B63" s="255"/>
      <c r="C63" s="228"/>
      <c r="D63" s="228"/>
      <c r="E63" s="231"/>
      <c r="F63" s="123"/>
      <c r="G63" s="106"/>
      <c r="H63" s="106"/>
      <c r="I63" s="79"/>
      <c r="J63" s="129"/>
      <c r="K63" s="272"/>
      <c r="L63" s="121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02"/>
      <c r="X63" s="215"/>
      <c r="Y63" s="202"/>
      <c r="Z63" s="276"/>
      <c r="AA63" s="208"/>
      <c r="AB63" s="209"/>
      <c r="AC63" s="11"/>
      <c r="AD63" s="11"/>
      <c r="AE63" s="11"/>
      <c r="AF63" s="11"/>
      <c r="AG63" s="11"/>
      <c r="AH63" s="1"/>
      <c r="AJ63" s="23"/>
      <c r="AK63" s="23"/>
      <c r="AL63" s="23"/>
      <c r="AM63" s="23"/>
      <c r="AN63" s="23"/>
      <c r="AO63" s="23"/>
    </row>
    <row r="64" spans="1:41" s="104" customFormat="1" ht="13.5">
      <c r="A64" s="250" t="s">
        <v>227</v>
      </c>
      <c r="B64" s="253" t="s">
        <v>224</v>
      </c>
      <c r="C64" s="226" t="s">
        <v>7</v>
      </c>
      <c r="D64" s="226">
        <v>1</v>
      </c>
      <c r="E64" s="229">
        <v>24</v>
      </c>
      <c r="F64" s="232" t="s">
        <v>228</v>
      </c>
      <c r="G64" s="233"/>
      <c r="H64" s="233"/>
      <c r="I64" s="233"/>
      <c r="J64" s="233"/>
      <c r="K64" s="256">
        <f>SUM(J64:J66)</f>
        <v>0</v>
      </c>
      <c r="L64" s="105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9">
        <f>SUM(L64:V74)</f>
        <v>0</v>
      </c>
      <c r="X64" s="200">
        <f>SUM(K64:V74)</f>
        <v>24.64</v>
      </c>
      <c r="Y64" s="219">
        <f>X64-E64</f>
        <v>0.6400000000000006</v>
      </c>
      <c r="Z64" s="203">
        <f>AA64-X64</f>
        <v>15.36</v>
      </c>
      <c r="AA64" s="206">
        <v>40</v>
      </c>
      <c r="AB64" s="122"/>
      <c r="AC64" s="11"/>
      <c r="AD64" s="11"/>
      <c r="AE64" s="11"/>
      <c r="AF64" s="11"/>
      <c r="AG64" s="11"/>
      <c r="AH64" s="1"/>
      <c r="AJ64" s="23"/>
      <c r="AK64" s="23"/>
      <c r="AL64" s="23"/>
      <c r="AM64" s="23"/>
      <c r="AN64" s="23"/>
      <c r="AO64" s="23"/>
    </row>
    <row r="65" spans="1:41" s="104" customFormat="1" ht="13.5">
      <c r="A65" s="251"/>
      <c r="B65" s="254"/>
      <c r="C65" s="227"/>
      <c r="D65" s="227"/>
      <c r="E65" s="230"/>
      <c r="F65" s="123"/>
      <c r="G65" s="124"/>
      <c r="H65" s="125"/>
      <c r="I65" s="79"/>
      <c r="J65" s="126"/>
      <c r="K65" s="257"/>
      <c r="L65" s="12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01"/>
      <c r="X65" s="214"/>
      <c r="Y65" s="201"/>
      <c r="Z65" s="265"/>
      <c r="AA65" s="207"/>
      <c r="AB65" s="122"/>
      <c r="AC65" s="11"/>
      <c r="AD65" s="11"/>
      <c r="AE65" s="11"/>
      <c r="AF65" s="11"/>
      <c r="AG65" s="11"/>
      <c r="AH65" s="1"/>
      <c r="AJ65" s="23"/>
      <c r="AK65" s="23"/>
      <c r="AL65" s="23"/>
      <c r="AM65" s="23"/>
      <c r="AN65" s="23"/>
      <c r="AO65" s="23"/>
    </row>
    <row r="66" spans="1:41" s="104" customFormat="1" ht="13.5">
      <c r="A66" s="251"/>
      <c r="B66" s="254"/>
      <c r="C66" s="227"/>
      <c r="D66" s="227"/>
      <c r="E66" s="230"/>
      <c r="F66" s="123"/>
      <c r="G66" s="124"/>
      <c r="H66" s="125"/>
      <c r="I66" s="79"/>
      <c r="J66" s="126"/>
      <c r="K66" s="273"/>
      <c r="L66" s="108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01"/>
      <c r="X66" s="214"/>
      <c r="Y66" s="201"/>
      <c r="Z66" s="265"/>
      <c r="AA66" s="207"/>
      <c r="AB66" s="122"/>
      <c r="AC66" s="11"/>
      <c r="AD66" s="11"/>
      <c r="AE66" s="11"/>
      <c r="AF66" s="11"/>
      <c r="AG66" s="11"/>
      <c r="AH66" s="1"/>
      <c r="AJ66" s="23"/>
      <c r="AK66" s="23"/>
      <c r="AL66" s="23"/>
      <c r="AM66" s="23"/>
      <c r="AN66" s="23"/>
      <c r="AO66" s="23"/>
    </row>
    <row r="67" spans="1:41" s="104" customFormat="1" ht="13.5" customHeight="1">
      <c r="A67" s="251"/>
      <c r="B67" s="254"/>
      <c r="C67" s="227"/>
      <c r="D67" s="227"/>
      <c r="E67" s="230"/>
      <c r="F67" s="232" t="s">
        <v>123</v>
      </c>
      <c r="G67" s="233"/>
      <c r="H67" s="233"/>
      <c r="I67" s="233"/>
      <c r="J67" s="233"/>
      <c r="K67" s="270">
        <f>(H68*J68)+(H69*J69)+(H70*J70)+(H71*J71)+(H72*J72)+(H73*J73)</f>
        <v>24.64</v>
      </c>
      <c r="L67" s="12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01"/>
      <c r="X67" s="214"/>
      <c r="Y67" s="201"/>
      <c r="Z67" s="265"/>
      <c r="AA67" s="207"/>
      <c r="AB67" s="209"/>
      <c r="AC67" s="11"/>
      <c r="AD67" s="11"/>
      <c r="AE67" s="11"/>
      <c r="AF67" s="11"/>
      <c r="AG67" s="11"/>
      <c r="AH67" s="1"/>
      <c r="AJ67" s="23"/>
      <c r="AK67" s="23"/>
      <c r="AL67" s="23"/>
      <c r="AM67" s="23"/>
      <c r="AN67" s="23"/>
      <c r="AO67" s="23"/>
    </row>
    <row r="68" spans="1:41" s="104" customFormat="1" ht="13.5">
      <c r="A68" s="251"/>
      <c r="B68" s="254"/>
      <c r="C68" s="227"/>
      <c r="D68" s="227"/>
      <c r="E68" s="230"/>
      <c r="F68" s="123" t="s">
        <v>226</v>
      </c>
      <c r="G68" s="106">
        <v>1</v>
      </c>
      <c r="H68" s="106">
        <v>2</v>
      </c>
      <c r="I68" s="79">
        <v>2</v>
      </c>
      <c r="J68" s="129">
        <v>1.33</v>
      </c>
      <c r="K68" s="271"/>
      <c r="L68" s="108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01"/>
      <c r="X68" s="214"/>
      <c r="Y68" s="201"/>
      <c r="Z68" s="265"/>
      <c r="AA68" s="207"/>
      <c r="AB68" s="209"/>
      <c r="AC68" s="11"/>
      <c r="AD68" s="11"/>
      <c r="AE68" s="11"/>
      <c r="AF68" s="11"/>
      <c r="AG68" s="11"/>
      <c r="AH68" s="1"/>
      <c r="AJ68" s="23"/>
      <c r="AK68" s="23"/>
      <c r="AL68" s="23"/>
      <c r="AM68" s="23"/>
      <c r="AN68" s="23"/>
      <c r="AO68" s="23"/>
    </row>
    <row r="69" spans="1:41" s="104" customFormat="1" ht="13.5">
      <c r="A69" s="251"/>
      <c r="B69" s="254"/>
      <c r="C69" s="227"/>
      <c r="D69" s="227"/>
      <c r="E69" s="230"/>
      <c r="F69" s="123" t="s">
        <v>226</v>
      </c>
      <c r="G69" s="106">
        <v>2</v>
      </c>
      <c r="H69" s="106">
        <v>3</v>
      </c>
      <c r="I69" s="79">
        <v>2</v>
      </c>
      <c r="J69" s="129">
        <v>1.33</v>
      </c>
      <c r="K69" s="271"/>
      <c r="L69" s="108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01"/>
      <c r="X69" s="214"/>
      <c r="Y69" s="201"/>
      <c r="Z69" s="265"/>
      <c r="AA69" s="207"/>
      <c r="AB69" s="209"/>
      <c r="AC69" s="11"/>
      <c r="AD69" s="11"/>
      <c r="AE69" s="11"/>
      <c r="AF69" s="11"/>
      <c r="AG69" s="11"/>
      <c r="AH69" s="1"/>
      <c r="AJ69" s="23"/>
      <c r="AK69" s="23"/>
      <c r="AL69" s="23"/>
      <c r="AM69" s="23"/>
      <c r="AN69" s="23"/>
      <c r="AO69" s="23"/>
    </row>
    <row r="70" spans="1:41" s="104" customFormat="1" ht="13.5">
      <c r="A70" s="251"/>
      <c r="B70" s="254"/>
      <c r="C70" s="227"/>
      <c r="D70" s="227"/>
      <c r="E70" s="230"/>
      <c r="F70" s="123" t="s">
        <v>226</v>
      </c>
      <c r="G70" s="106">
        <v>3</v>
      </c>
      <c r="H70" s="106">
        <v>3</v>
      </c>
      <c r="I70" s="79">
        <v>2</v>
      </c>
      <c r="J70" s="129">
        <v>1.33</v>
      </c>
      <c r="K70" s="271"/>
      <c r="L70" s="108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01"/>
      <c r="X70" s="214"/>
      <c r="Y70" s="201"/>
      <c r="Z70" s="265"/>
      <c r="AA70" s="207"/>
      <c r="AB70" s="209"/>
      <c r="AC70" s="11"/>
      <c r="AD70" s="11"/>
      <c r="AE70" s="11"/>
      <c r="AF70" s="11"/>
      <c r="AG70" s="11"/>
      <c r="AH70" s="1"/>
      <c r="AJ70" s="23"/>
      <c r="AK70" s="23"/>
      <c r="AL70" s="23"/>
      <c r="AM70" s="23"/>
      <c r="AN70" s="23"/>
      <c r="AO70" s="23"/>
    </row>
    <row r="71" spans="1:41" s="104" customFormat="1" ht="13.5">
      <c r="A71" s="251"/>
      <c r="B71" s="254"/>
      <c r="C71" s="227"/>
      <c r="D71" s="227"/>
      <c r="E71" s="230"/>
      <c r="F71" s="123" t="s">
        <v>226</v>
      </c>
      <c r="G71" s="106">
        <v>4</v>
      </c>
      <c r="H71" s="106">
        <v>3</v>
      </c>
      <c r="I71" s="79">
        <v>2</v>
      </c>
      <c r="J71" s="129">
        <v>2</v>
      </c>
      <c r="K71" s="271"/>
      <c r="L71" s="108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01"/>
      <c r="X71" s="214"/>
      <c r="Y71" s="201"/>
      <c r="Z71" s="265"/>
      <c r="AA71" s="207"/>
      <c r="AB71" s="209"/>
      <c r="AC71" s="11"/>
      <c r="AD71" s="11"/>
      <c r="AE71" s="11"/>
      <c r="AF71" s="11"/>
      <c r="AG71" s="11"/>
      <c r="AH71" s="1"/>
      <c r="AJ71" s="23"/>
      <c r="AK71" s="23"/>
      <c r="AL71" s="23"/>
      <c r="AM71" s="23"/>
      <c r="AN71" s="23"/>
      <c r="AO71" s="23"/>
    </row>
    <row r="72" spans="1:41" s="104" customFormat="1" ht="13.5">
      <c r="A72" s="251"/>
      <c r="B72" s="254"/>
      <c r="C72" s="227"/>
      <c r="D72" s="227"/>
      <c r="E72" s="230"/>
      <c r="F72" s="123" t="s">
        <v>226</v>
      </c>
      <c r="G72" s="106">
        <v>5</v>
      </c>
      <c r="H72" s="106">
        <v>2</v>
      </c>
      <c r="I72" s="79">
        <v>2</v>
      </c>
      <c r="J72" s="129">
        <v>2</v>
      </c>
      <c r="K72" s="271"/>
      <c r="L72" s="108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01"/>
      <c r="X72" s="214"/>
      <c r="Y72" s="201"/>
      <c r="Z72" s="265"/>
      <c r="AA72" s="207"/>
      <c r="AB72" s="209"/>
      <c r="AC72" s="11"/>
      <c r="AD72" s="11"/>
      <c r="AE72" s="11"/>
      <c r="AF72" s="11"/>
      <c r="AG72" s="11"/>
      <c r="AH72" s="1"/>
      <c r="AJ72" s="23"/>
      <c r="AK72" s="23"/>
      <c r="AL72" s="23"/>
      <c r="AM72" s="23"/>
      <c r="AN72" s="23"/>
      <c r="AO72" s="23"/>
    </row>
    <row r="73" spans="1:41" s="104" customFormat="1" ht="13.5">
      <c r="A73" s="251"/>
      <c r="B73" s="254"/>
      <c r="C73" s="227"/>
      <c r="D73" s="227"/>
      <c r="E73" s="230"/>
      <c r="F73" s="123" t="s">
        <v>226</v>
      </c>
      <c r="G73" s="106">
        <v>6</v>
      </c>
      <c r="H73" s="106">
        <v>2</v>
      </c>
      <c r="I73" s="79">
        <v>2</v>
      </c>
      <c r="J73" s="129">
        <v>2</v>
      </c>
      <c r="K73" s="271"/>
      <c r="L73" s="114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01"/>
      <c r="X73" s="214"/>
      <c r="Y73" s="201"/>
      <c r="Z73" s="265"/>
      <c r="AA73" s="207"/>
      <c r="AB73" s="209"/>
      <c r="AC73" s="11"/>
      <c r="AD73" s="11"/>
      <c r="AE73" s="11"/>
      <c r="AF73" s="11"/>
      <c r="AG73" s="11"/>
      <c r="AH73" s="1"/>
      <c r="AJ73" s="23"/>
      <c r="AK73" s="23"/>
      <c r="AL73" s="23"/>
      <c r="AM73" s="23"/>
      <c r="AN73" s="23"/>
      <c r="AO73" s="23"/>
    </row>
    <row r="74" spans="1:41" s="104" customFormat="1" ht="13.5">
      <c r="A74" s="252"/>
      <c r="B74" s="255"/>
      <c r="C74" s="228"/>
      <c r="D74" s="228"/>
      <c r="E74" s="231"/>
      <c r="F74" s="123"/>
      <c r="G74" s="106"/>
      <c r="H74" s="106"/>
      <c r="I74" s="79"/>
      <c r="J74" s="129"/>
      <c r="K74" s="272"/>
      <c r="L74" s="121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02"/>
      <c r="X74" s="215"/>
      <c r="Y74" s="202"/>
      <c r="Z74" s="276"/>
      <c r="AA74" s="208"/>
      <c r="AB74" s="209"/>
      <c r="AC74" s="11"/>
      <c r="AD74" s="11"/>
      <c r="AE74" s="11"/>
      <c r="AF74" s="11"/>
      <c r="AG74" s="11"/>
      <c r="AH74" s="1"/>
      <c r="AJ74" s="23"/>
      <c r="AK74" s="23"/>
      <c r="AL74" s="23"/>
      <c r="AM74" s="23"/>
      <c r="AN74" s="23"/>
      <c r="AO74" s="23"/>
    </row>
    <row r="75" spans="1:67" s="104" customFormat="1" ht="13.5" customHeight="1">
      <c r="A75" s="220" t="s">
        <v>229</v>
      </c>
      <c r="B75" s="223" t="s">
        <v>224</v>
      </c>
      <c r="C75" s="226" t="s">
        <v>7</v>
      </c>
      <c r="D75" s="226">
        <v>1</v>
      </c>
      <c r="E75" s="229">
        <v>24</v>
      </c>
      <c r="F75" s="232" t="s">
        <v>124</v>
      </c>
      <c r="G75" s="233"/>
      <c r="H75" s="233"/>
      <c r="I75" s="233"/>
      <c r="J75" s="233"/>
      <c r="K75" s="256">
        <f>SUM(J76:J78)</f>
        <v>6.67</v>
      </c>
      <c r="L75" s="105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9">
        <f>SUM(L75:V86)</f>
        <v>1</v>
      </c>
      <c r="X75" s="200">
        <f>SUM(K75:V86)</f>
        <v>24.32</v>
      </c>
      <c r="Y75" s="219">
        <f>SUM(X75-E75)</f>
        <v>0.3200000000000003</v>
      </c>
      <c r="Z75" s="203">
        <f>AA75-X75</f>
        <v>15.68</v>
      </c>
      <c r="AA75" s="206">
        <v>40</v>
      </c>
      <c r="AB75" s="209"/>
      <c r="AC75" s="11"/>
      <c r="AD75" s="11"/>
      <c r="AE75" s="11"/>
      <c r="AF75" s="11"/>
      <c r="AG75" s="11"/>
      <c r="AH75" s="1"/>
      <c r="AJ75" s="23"/>
      <c r="AK75" s="23"/>
      <c r="AL75" s="23"/>
      <c r="AM75" s="23"/>
      <c r="AN75" s="23"/>
      <c r="AO75" s="23"/>
      <c r="AS75" s="1"/>
      <c r="AT75" s="1"/>
      <c r="BO75" s="5"/>
    </row>
    <row r="76" spans="1:46" s="104" customFormat="1" ht="13.5">
      <c r="A76" s="221"/>
      <c r="B76" s="224"/>
      <c r="C76" s="227"/>
      <c r="D76" s="227"/>
      <c r="E76" s="230"/>
      <c r="F76" s="78" t="s">
        <v>230</v>
      </c>
      <c r="G76" s="131"/>
      <c r="H76" s="106">
        <v>4</v>
      </c>
      <c r="I76" s="106"/>
      <c r="J76" s="107">
        <v>2</v>
      </c>
      <c r="K76" s="257"/>
      <c r="L76" s="108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01"/>
      <c r="X76" s="214"/>
      <c r="Y76" s="201"/>
      <c r="Z76" s="204"/>
      <c r="AA76" s="207"/>
      <c r="AB76" s="209"/>
      <c r="AC76" s="11"/>
      <c r="AD76" s="11"/>
      <c r="AE76" s="11"/>
      <c r="AF76" s="11"/>
      <c r="AG76" s="11"/>
      <c r="AH76" s="1"/>
      <c r="AJ76" s="23"/>
      <c r="AK76" s="23"/>
      <c r="AL76" s="23"/>
      <c r="AM76" s="23"/>
      <c r="AN76" s="23"/>
      <c r="AO76" s="23"/>
      <c r="AS76" s="1"/>
      <c r="AT76" s="1"/>
    </row>
    <row r="77" spans="1:46" s="104" customFormat="1" ht="13.5">
      <c r="A77" s="221"/>
      <c r="B77" s="224"/>
      <c r="C77" s="227"/>
      <c r="D77" s="227"/>
      <c r="E77" s="230"/>
      <c r="F77" s="78"/>
      <c r="G77" s="131"/>
      <c r="H77" s="106"/>
      <c r="I77" s="106"/>
      <c r="J77" s="107"/>
      <c r="K77" s="257"/>
      <c r="L77" s="108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01"/>
      <c r="X77" s="214"/>
      <c r="Y77" s="201"/>
      <c r="Z77" s="204"/>
      <c r="AA77" s="207"/>
      <c r="AB77" s="209"/>
      <c r="AC77" s="11"/>
      <c r="AD77" s="11"/>
      <c r="AE77" s="11"/>
      <c r="AF77" s="11"/>
      <c r="AG77" s="11"/>
      <c r="AH77" s="1"/>
      <c r="AJ77" s="23"/>
      <c r="AK77" s="23"/>
      <c r="AL77" s="23"/>
      <c r="AM77" s="23"/>
      <c r="AN77" s="23"/>
      <c r="AO77" s="23"/>
      <c r="AS77" s="1"/>
      <c r="AT77" s="1"/>
    </row>
    <row r="78" spans="1:46" s="104" customFormat="1" ht="13.5">
      <c r="A78" s="221"/>
      <c r="B78" s="224"/>
      <c r="C78" s="227"/>
      <c r="D78" s="227"/>
      <c r="E78" s="230"/>
      <c r="F78" s="78" t="s">
        <v>231</v>
      </c>
      <c r="G78" s="131"/>
      <c r="H78" s="106">
        <v>40</v>
      </c>
      <c r="I78" s="106"/>
      <c r="J78" s="107">
        <v>4.67</v>
      </c>
      <c r="K78" s="273"/>
      <c r="L78" s="108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01"/>
      <c r="X78" s="214"/>
      <c r="Y78" s="201"/>
      <c r="Z78" s="204"/>
      <c r="AA78" s="207"/>
      <c r="AB78" s="209"/>
      <c r="AC78" s="11"/>
      <c r="AD78" s="11"/>
      <c r="AE78" s="11"/>
      <c r="AF78" s="11"/>
      <c r="AG78" s="11"/>
      <c r="AH78" s="1"/>
      <c r="AJ78" s="23"/>
      <c r="AK78" s="23"/>
      <c r="AL78" s="23"/>
      <c r="AM78" s="23"/>
      <c r="AN78" s="23"/>
      <c r="AO78" s="23"/>
      <c r="AS78" s="1"/>
      <c r="AT78" s="1"/>
    </row>
    <row r="79" spans="1:41" s="104" customFormat="1" ht="13.5">
      <c r="A79" s="221"/>
      <c r="B79" s="224"/>
      <c r="C79" s="227"/>
      <c r="D79" s="227"/>
      <c r="E79" s="230"/>
      <c r="F79" s="210" t="s">
        <v>123</v>
      </c>
      <c r="G79" s="211"/>
      <c r="H79" s="211"/>
      <c r="I79" s="211"/>
      <c r="J79" s="211"/>
      <c r="K79" s="270">
        <f>(H80*J80)+(H81*J81)+(H82*J82)+(H83*J83)+(H84*J84)+(H85*J85)</f>
        <v>16.65</v>
      </c>
      <c r="L79" s="108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01"/>
      <c r="X79" s="214"/>
      <c r="Y79" s="201"/>
      <c r="Z79" s="204"/>
      <c r="AA79" s="207"/>
      <c r="AB79" s="209"/>
      <c r="AC79" s="11"/>
      <c r="AD79" s="11"/>
      <c r="AE79" s="11"/>
      <c r="AF79" s="11"/>
      <c r="AG79" s="11"/>
      <c r="AH79" s="1"/>
      <c r="AJ79" s="23"/>
      <c r="AK79" s="23"/>
      <c r="AL79" s="23"/>
      <c r="AM79" s="23"/>
      <c r="AN79" s="23"/>
      <c r="AO79" s="23"/>
    </row>
    <row r="80" spans="1:41" s="104" customFormat="1" ht="13.5">
      <c r="A80" s="221"/>
      <c r="B80" s="224"/>
      <c r="C80" s="227"/>
      <c r="D80" s="227"/>
      <c r="E80" s="230"/>
      <c r="F80" s="78" t="s">
        <v>232</v>
      </c>
      <c r="G80" s="106">
        <v>1</v>
      </c>
      <c r="H80" s="106">
        <v>0</v>
      </c>
      <c r="I80" s="79">
        <v>2</v>
      </c>
      <c r="J80" s="109">
        <v>1.33</v>
      </c>
      <c r="K80" s="271"/>
      <c r="L80" s="108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01"/>
      <c r="X80" s="214"/>
      <c r="Y80" s="201"/>
      <c r="Z80" s="204"/>
      <c r="AA80" s="207"/>
      <c r="AB80" s="209"/>
      <c r="AC80" s="11"/>
      <c r="AD80" s="11"/>
      <c r="AE80" s="11"/>
      <c r="AF80" s="11"/>
      <c r="AG80" s="11"/>
      <c r="AH80" s="1"/>
      <c r="AJ80" s="23"/>
      <c r="AK80" s="23"/>
      <c r="AL80" s="23"/>
      <c r="AM80" s="23"/>
      <c r="AN80" s="23"/>
      <c r="AO80" s="23"/>
    </row>
    <row r="81" spans="1:41" s="104" customFormat="1" ht="13.5">
      <c r="A81" s="221"/>
      <c r="B81" s="224"/>
      <c r="C81" s="227"/>
      <c r="D81" s="227"/>
      <c r="E81" s="230"/>
      <c r="F81" s="78" t="s">
        <v>232</v>
      </c>
      <c r="G81" s="106">
        <v>2</v>
      </c>
      <c r="H81" s="106">
        <v>4</v>
      </c>
      <c r="I81" s="79">
        <v>2</v>
      </c>
      <c r="J81" s="109">
        <v>1.33</v>
      </c>
      <c r="K81" s="271"/>
      <c r="L81" s="108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01"/>
      <c r="X81" s="214"/>
      <c r="Y81" s="201"/>
      <c r="Z81" s="204"/>
      <c r="AA81" s="207"/>
      <c r="AB81" s="209"/>
      <c r="AC81" s="11"/>
      <c r="AD81" s="11"/>
      <c r="AE81" s="11"/>
      <c r="AF81" s="11"/>
      <c r="AG81" s="11"/>
      <c r="AH81" s="1"/>
      <c r="AJ81" s="23"/>
      <c r="AK81" s="23"/>
      <c r="AL81" s="23"/>
      <c r="AM81" s="23"/>
      <c r="AN81" s="23"/>
      <c r="AO81" s="23"/>
    </row>
    <row r="82" spans="1:41" s="104" customFormat="1" ht="13.5">
      <c r="A82" s="221"/>
      <c r="B82" s="224"/>
      <c r="C82" s="227"/>
      <c r="D82" s="227"/>
      <c r="E82" s="230"/>
      <c r="F82" s="78" t="s">
        <v>232</v>
      </c>
      <c r="G82" s="106">
        <v>3</v>
      </c>
      <c r="H82" s="106">
        <v>1</v>
      </c>
      <c r="I82" s="79">
        <v>2</v>
      </c>
      <c r="J82" s="109">
        <v>1.33</v>
      </c>
      <c r="K82" s="271"/>
      <c r="L82" s="108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01"/>
      <c r="X82" s="214"/>
      <c r="Y82" s="201"/>
      <c r="Z82" s="204"/>
      <c r="AA82" s="207"/>
      <c r="AB82" s="209"/>
      <c r="AC82" s="11"/>
      <c r="AD82" s="11"/>
      <c r="AE82" s="11"/>
      <c r="AF82" s="11"/>
      <c r="AG82" s="11"/>
      <c r="AH82" s="1"/>
      <c r="AJ82" s="23"/>
      <c r="AK82" s="23"/>
      <c r="AL82" s="23"/>
      <c r="AM82" s="23"/>
      <c r="AN82" s="23"/>
      <c r="AO82" s="23"/>
    </row>
    <row r="83" spans="1:41" s="104" customFormat="1" ht="13.5">
      <c r="A83" s="221"/>
      <c r="B83" s="224"/>
      <c r="C83" s="227"/>
      <c r="D83" s="227"/>
      <c r="E83" s="230"/>
      <c r="F83" s="78" t="s">
        <v>232</v>
      </c>
      <c r="G83" s="106">
        <v>4</v>
      </c>
      <c r="H83" s="106">
        <v>1</v>
      </c>
      <c r="I83" s="79">
        <v>2</v>
      </c>
      <c r="J83" s="109">
        <v>2</v>
      </c>
      <c r="K83" s="271"/>
      <c r="L83" s="108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01"/>
      <c r="X83" s="214"/>
      <c r="Y83" s="201"/>
      <c r="Z83" s="204"/>
      <c r="AA83" s="207"/>
      <c r="AB83" s="209"/>
      <c r="AC83" s="11"/>
      <c r="AD83" s="11"/>
      <c r="AE83" s="11"/>
      <c r="AF83" s="11"/>
      <c r="AG83" s="11"/>
      <c r="AH83" s="1"/>
      <c r="AJ83" s="23"/>
      <c r="AK83" s="23"/>
      <c r="AL83" s="23"/>
      <c r="AM83" s="23"/>
      <c r="AN83" s="23"/>
      <c r="AO83" s="23"/>
    </row>
    <row r="84" spans="1:41" s="104" customFormat="1" ht="13.5">
      <c r="A84" s="221"/>
      <c r="B84" s="224"/>
      <c r="C84" s="227"/>
      <c r="D84" s="227"/>
      <c r="E84" s="230"/>
      <c r="F84" s="78" t="s">
        <v>232</v>
      </c>
      <c r="G84" s="106">
        <v>5</v>
      </c>
      <c r="H84" s="106">
        <v>3</v>
      </c>
      <c r="I84" s="79">
        <v>2</v>
      </c>
      <c r="J84" s="109">
        <v>2</v>
      </c>
      <c r="K84" s="271"/>
      <c r="L84" s="108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01"/>
      <c r="X84" s="214"/>
      <c r="Y84" s="201"/>
      <c r="Z84" s="204"/>
      <c r="AA84" s="207"/>
      <c r="AB84" s="209"/>
      <c r="AC84" s="11"/>
      <c r="AD84" s="11"/>
      <c r="AE84" s="11"/>
      <c r="AF84" s="11"/>
      <c r="AG84" s="11"/>
      <c r="AH84" s="1"/>
      <c r="AJ84" s="23"/>
      <c r="AK84" s="23"/>
      <c r="AL84" s="23"/>
      <c r="AM84" s="23"/>
      <c r="AN84" s="23"/>
      <c r="AO84" s="23"/>
    </row>
    <row r="85" spans="1:41" s="104" customFormat="1" ht="13.5">
      <c r="A85" s="221"/>
      <c r="B85" s="224"/>
      <c r="C85" s="227"/>
      <c r="D85" s="227"/>
      <c r="E85" s="230"/>
      <c r="F85" s="78" t="s">
        <v>232</v>
      </c>
      <c r="G85" s="111">
        <v>6</v>
      </c>
      <c r="H85" s="111">
        <v>1</v>
      </c>
      <c r="I85" s="112">
        <v>2</v>
      </c>
      <c r="J85" s="113">
        <v>2</v>
      </c>
      <c r="K85" s="271"/>
      <c r="L85" s="114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01"/>
      <c r="X85" s="214"/>
      <c r="Y85" s="201"/>
      <c r="Z85" s="204"/>
      <c r="AA85" s="207"/>
      <c r="AB85" s="209"/>
      <c r="AC85" s="11"/>
      <c r="AD85" s="11"/>
      <c r="AE85" s="11"/>
      <c r="AF85" s="11"/>
      <c r="AG85" s="11"/>
      <c r="AH85" s="1"/>
      <c r="AJ85" s="23"/>
      <c r="AK85" s="23"/>
      <c r="AL85" s="23"/>
      <c r="AM85" s="23"/>
      <c r="AN85" s="23"/>
      <c r="AO85" s="23"/>
    </row>
    <row r="86" spans="1:41" s="104" customFormat="1" ht="13.5">
      <c r="A86" s="222"/>
      <c r="B86" s="225"/>
      <c r="C86" s="228"/>
      <c r="D86" s="228"/>
      <c r="E86" s="231"/>
      <c r="F86" s="115" t="s">
        <v>221</v>
      </c>
      <c r="G86" s="116" t="s">
        <v>247</v>
      </c>
      <c r="H86" s="117">
        <v>36</v>
      </c>
      <c r="I86" s="118"/>
      <c r="J86" s="119"/>
      <c r="K86" s="272"/>
      <c r="L86" s="121">
        <v>1</v>
      </c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02"/>
      <c r="X86" s="215"/>
      <c r="Y86" s="202"/>
      <c r="Z86" s="205"/>
      <c r="AA86" s="208"/>
      <c r="AB86" s="122"/>
      <c r="AC86" s="11"/>
      <c r="AD86" s="11"/>
      <c r="AE86" s="11"/>
      <c r="AF86" s="11"/>
      <c r="AG86" s="11"/>
      <c r="AH86" s="1"/>
      <c r="AJ86" s="23"/>
      <c r="AK86" s="23"/>
      <c r="AL86" s="23"/>
      <c r="AM86" s="23"/>
      <c r="AN86" s="23"/>
      <c r="AO86" s="23"/>
    </row>
    <row r="87" spans="1:67" s="104" customFormat="1" ht="13.5" customHeight="1">
      <c r="A87" s="220" t="s">
        <v>233</v>
      </c>
      <c r="B87" s="223" t="s">
        <v>224</v>
      </c>
      <c r="C87" s="226" t="s">
        <v>7</v>
      </c>
      <c r="D87" s="226">
        <v>1</v>
      </c>
      <c r="E87" s="229">
        <v>24</v>
      </c>
      <c r="F87" s="232" t="s">
        <v>124</v>
      </c>
      <c r="G87" s="233"/>
      <c r="H87" s="233"/>
      <c r="I87" s="233"/>
      <c r="J87" s="233"/>
      <c r="K87" s="256">
        <f>SUM(J88:J89)</f>
        <v>2</v>
      </c>
      <c r="L87" s="105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9">
        <f>SUM(L87:V97)</f>
        <v>1</v>
      </c>
      <c r="X87" s="200">
        <f>SUM(K87,K90,W87)</f>
        <v>23.64</v>
      </c>
      <c r="Y87" s="219">
        <f>SUM(X87-E87)</f>
        <v>-0.35999999999999943</v>
      </c>
      <c r="Z87" s="203">
        <f>AA87-X87</f>
        <v>16.36</v>
      </c>
      <c r="AA87" s="206">
        <v>40</v>
      </c>
      <c r="AB87" s="209"/>
      <c r="AC87" s="11"/>
      <c r="AD87" s="11"/>
      <c r="AE87" s="11"/>
      <c r="AF87" s="11"/>
      <c r="AG87" s="11"/>
      <c r="AH87" s="1"/>
      <c r="AJ87" s="23"/>
      <c r="AK87" s="23"/>
      <c r="AL87" s="23"/>
      <c r="AM87" s="23"/>
      <c r="AN87" s="23"/>
      <c r="AO87" s="23"/>
      <c r="AS87" s="1"/>
      <c r="AT87" s="1"/>
      <c r="BO87" s="5"/>
    </row>
    <row r="88" spans="1:46" s="104" customFormat="1" ht="13.5">
      <c r="A88" s="221"/>
      <c r="B88" s="224"/>
      <c r="C88" s="227"/>
      <c r="D88" s="227"/>
      <c r="E88" s="230"/>
      <c r="F88" s="78" t="s">
        <v>230</v>
      </c>
      <c r="G88" s="131"/>
      <c r="H88" s="106">
        <v>4</v>
      </c>
      <c r="I88" s="106"/>
      <c r="J88" s="107">
        <v>2</v>
      </c>
      <c r="K88" s="257"/>
      <c r="L88" s="108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01"/>
      <c r="X88" s="214"/>
      <c r="Y88" s="201"/>
      <c r="Z88" s="204"/>
      <c r="AA88" s="207"/>
      <c r="AB88" s="209"/>
      <c r="AC88" s="11"/>
      <c r="AD88" s="11"/>
      <c r="AE88" s="11"/>
      <c r="AF88" s="11"/>
      <c r="AG88" s="11"/>
      <c r="AH88" s="1"/>
      <c r="AJ88" s="23"/>
      <c r="AK88" s="23"/>
      <c r="AL88" s="23"/>
      <c r="AM88" s="23"/>
      <c r="AN88" s="23"/>
      <c r="AO88" s="23"/>
      <c r="AS88" s="1"/>
      <c r="AT88" s="1"/>
    </row>
    <row r="89" spans="1:46" s="104" customFormat="1" ht="13.5">
      <c r="A89" s="221"/>
      <c r="B89" s="224"/>
      <c r="C89" s="227"/>
      <c r="D89" s="227"/>
      <c r="E89" s="230"/>
      <c r="F89" s="78"/>
      <c r="G89" s="131"/>
      <c r="H89" s="106"/>
      <c r="I89" s="106"/>
      <c r="J89" s="107"/>
      <c r="K89" s="273"/>
      <c r="L89" s="108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01"/>
      <c r="X89" s="214"/>
      <c r="Y89" s="201"/>
      <c r="Z89" s="204"/>
      <c r="AA89" s="207"/>
      <c r="AB89" s="209"/>
      <c r="AC89" s="11"/>
      <c r="AD89" s="11"/>
      <c r="AE89" s="11"/>
      <c r="AF89" s="11"/>
      <c r="AG89" s="11"/>
      <c r="AH89" s="1"/>
      <c r="AJ89" s="23"/>
      <c r="AK89" s="23"/>
      <c r="AL89" s="23"/>
      <c r="AM89" s="23"/>
      <c r="AN89" s="23"/>
      <c r="AO89" s="23"/>
      <c r="AS89" s="1"/>
      <c r="AT89" s="1"/>
    </row>
    <row r="90" spans="1:41" s="104" customFormat="1" ht="13.5">
      <c r="A90" s="221"/>
      <c r="B90" s="224"/>
      <c r="C90" s="227"/>
      <c r="D90" s="227"/>
      <c r="E90" s="230"/>
      <c r="F90" s="210" t="s">
        <v>123</v>
      </c>
      <c r="G90" s="211"/>
      <c r="H90" s="211"/>
      <c r="I90" s="211"/>
      <c r="J90" s="211"/>
      <c r="K90" s="270">
        <f>(H91*J91)+(H92*J92)+(H93*J93)+(H94*J94)+(H95*J95)+(H96*J96)</f>
        <v>20.64</v>
      </c>
      <c r="L90" s="108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01"/>
      <c r="X90" s="214"/>
      <c r="Y90" s="201"/>
      <c r="Z90" s="204"/>
      <c r="AA90" s="207"/>
      <c r="AB90" s="209"/>
      <c r="AC90" s="11"/>
      <c r="AD90" s="11"/>
      <c r="AE90" s="11"/>
      <c r="AF90" s="11"/>
      <c r="AG90" s="11"/>
      <c r="AH90" s="1"/>
      <c r="AJ90" s="23"/>
      <c r="AK90" s="23"/>
      <c r="AL90" s="23"/>
      <c r="AM90" s="23"/>
      <c r="AN90" s="23"/>
      <c r="AO90" s="23"/>
    </row>
    <row r="91" spans="1:41" s="104" customFormat="1" ht="13.5">
      <c r="A91" s="221"/>
      <c r="B91" s="224"/>
      <c r="C91" s="227"/>
      <c r="D91" s="227"/>
      <c r="E91" s="230"/>
      <c r="F91" s="78" t="s">
        <v>232</v>
      </c>
      <c r="G91" s="106">
        <v>1</v>
      </c>
      <c r="H91" s="106">
        <v>1</v>
      </c>
      <c r="I91" s="79">
        <v>2</v>
      </c>
      <c r="J91" s="109">
        <v>1.33</v>
      </c>
      <c r="K91" s="271"/>
      <c r="L91" s="108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01"/>
      <c r="X91" s="214"/>
      <c r="Y91" s="201"/>
      <c r="Z91" s="204"/>
      <c r="AA91" s="207"/>
      <c r="AB91" s="209"/>
      <c r="AC91" s="11"/>
      <c r="AD91" s="11"/>
      <c r="AE91" s="11"/>
      <c r="AF91" s="11"/>
      <c r="AG91" s="11"/>
      <c r="AH91" s="1"/>
      <c r="AJ91" s="23"/>
      <c r="AK91" s="23"/>
      <c r="AL91" s="23"/>
      <c r="AM91" s="23"/>
      <c r="AN91" s="23"/>
      <c r="AO91" s="23"/>
    </row>
    <row r="92" spans="1:41" s="104" customFormat="1" ht="13.5">
      <c r="A92" s="221"/>
      <c r="B92" s="224"/>
      <c r="C92" s="227"/>
      <c r="D92" s="227"/>
      <c r="E92" s="230"/>
      <c r="F92" s="78" t="s">
        <v>232</v>
      </c>
      <c r="G92" s="106">
        <v>2</v>
      </c>
      <c r="H92" s="106">
        <v>4</v>
      </c>
      <c r="I92" s="79">
        <v>2</v>
      </c>
      <c r="J92" s="109">
        <v>1.33</v>
      </c>
      <c r="K92" s="271"/>
      <c r="L92" s="108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01"/>
      <c r="X92" s="214"/>
      <c r="Y92" s="201"/>
      <c r="Z92" s="204"/>
      <c r="AA92" s="207"/>
      <c r="AB92" s="209"/>
      <c r="AC92" s="11"/>
      <c r="AD92" s="11"/>
      <c r="AE92" s="11"/>
      <c r="AF92" s="11"/>
      <c r="AG92" s="11"/>
      <c r="AH92" s="1"/>
      <c r="AJ92" s="23"/>
      <c r="AK92" s="23"/>
      <c r="AL92" s="23"/>
      <c r="AM92" s="23"/>
      <c r="AN92" s="23"/>
      <c r="AO92" s="23"/>
    </row>
    <row r="93" spans="1:41" s="104" customFormat="1" ht="13.5">
      <c r="A93" s="221"/>
      <c r="B93" s="224"/>
      <c r="C93" s="227"/>
      <c r="D93" s="227"/>
      <c r="E93" s="230"/>
      <c r="F93" s="78" t="s">
        <v>232</v>
      </c>
      <c r="G93" s="106">
        <v>3</v>
      </c>
      <c r="H93" s="106">
        <v>3</v>
      </c>
      <c r="I93" s="79">
        <v>2</v>
      </c>
      <c r="J93" s="109">
        <v>1.33</v>
      </c>
      <c r="K93" s="271"/>
      <c r="L93" s="108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01"/>
      <c r="X93" s="214"/>
      <c r="Y93" s="201"/>
      <c r="Z93" s="204"/>
      <c r="AA93" s="207"/>
      <c r="AB93" s="209"/>
      <c r="AC93" s="11"/>
      <c r="AD93" s="11"/>
      <c r="AE93" s="11"/>
      <c r="AF93" s="11"/>
      <c r="AG93" s="11"/>
      <c r="AH93" s="1"/>
      <c r="AJ93" s="23"/>
      <c r="AK93" s="23"/>
      <c r="AL93" s="23"/>
      <c r="AM93" s="23"/>
      <c r="AN93" s="23"/>
      <c r="AO93" s="23"/>
    </row>
    <row r="94" spans="1:41" s="104" customFormat="1" ht="13.5">
      <c r="A94" s="221"/>
      <c r="B94" s="224"/>
      <c r="C94" s="227"/>
      <c r="D94" s="227"/>
      <c r="E94" s="230"/>
      <c r="F94" s="78" t="s">
        <v>232</v>
      </c>
      <c r="G94" s="106">
        <v>4</v>
      </c>
      <c r="H94" s="106">
        <v>2</v>
      </c>
      <c r="I94" s="79">
        <v>2</v>
      </c>
      <c r="J94" s="109">
        <v>2</v>
      </c>
      <c r="K94" s="271"/>
      <c r="L94" s="108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01"/>
      <c r="X94" s="214"/>
      <c r="Y94" s="201"/>
      <c r="Z94" s="204"/>
      <c r="AA94" s="207"/>
      <c r="AB94" s="209"/>
      <c r="AC94" s="11"/>
      <c r="AD94" s="11"/>
      <c r="AE94" s="11"/>
      <c r="AF94" s="11"/>
      <c r="AG94" s="11"/>
      <c r="AH94" s="1"/>
      <c r="AJ94" s="23"/>
      <c r="AK94" s="23"/>
      <c r="AL94" s="23"/>
      <c r="AM94" s="23"/>
      <c r="AN94" s="23"/>
      <c r="AO94" s="23"/>
    </row>
    <row r="95" spans="1:41" s="104" customFormat="1" ht="13.5">
      <c r="A95" s="221"/>
      <c r="B95" s="224"/>
      <c r="C95" s="227"/>
      <c r="D95" s="227"/>
      <c r="E95" s="230"/>
      <c r="F95" s="78" t="s">
        <v>232</v>
      </c>
      <c r="G95" s="106">
        <v>5</v>
      </c>
      <c r="H95" s="106">
        <v>2</v>
      </c>
      <c r="I95" s="79">
        <v>2</v>
      </c>
      <c r="J95" s="109">
        <v>2</v>
      </c>
      <c r="K95" s="271"/>
      <c r="L95" s="108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01"/>
      <c r="X95" s="214"/>
      <c r="Y95" s="201"/>
      <c r="Z95" s="204"/>
      <c r="AA95" s="207"/>
      <c r="AB95" s="209"/>
      <c r="AC95" s="11"/>
      <c r="AD95" s="11"/>
      <c r="AE95" s="11"/>
      <c r="AF95" s="11"/>
      <c r="AG95" s="11"/>
      <c r="AH95" s="1"/>
      <c r="AJ95" s="23"/>
      <c r="AK95" s="23"/>
      <c r="AL95" s="23"/>
      <c r="AM95" s="23"/>
      <c r="AN95" s="23"/>
      <c r="AO95" s="23"/>
    </row>
    <row r="96" spans="1:41" s="104" customFormat="1" ht="13.5">
      <c r="A96" s="221"/>
      <c r="B96" s="224"/>
      <c r="C96" s="227"/>
      <c r="D96" s="227"/>
      <c r="E96" s="230"/>
      <c r="F96" s="78" t="s">
        <v>232</v>
      </c>
      <c r="G96" s="111">
        <v>6</v>
      </c>
      <c r="H96" s="111">
        <v>1</v>
      </c>
      <c r="I96" s="112">
        <v>2</v>
      </c>
      <c r="J96" s="113">
        <v>2</v>
      </c>
      <c r="K96" s="271"/>
      <c r="L96" s="114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01"/>
      <c r="X96" s="214"/>
      <c r="Y96" s="201"/>
      <c r="Z96" s="204"/>
      <c r="AA96" s="207"/>
      <c r="AB96" s="209"/>
      <c r="AC96" s="11"/>
      <c r="AD96" s="11"/>
      <c r="AE96" s="11"/>
      <c r="AF96" s="11"/>
      <c r="AG96" s="11"/>
      <c r="AH96" s="1"/>
      <c r="AJ96" s="23"/>
      <c r="AK96" s="23"/>
      <c r="AL96" s="23"/>
      <c r="AM96" s="23"/>
      <c r="AN96" s="23"/>
      <c r="AO96" s="23"/>
    </row>
    <row r="97" spans="1:41" s="104" customFormat="1" ht="13.5">
      <c r="A97" s="222"/>
      <c r="B97" s="225"/>
      <c r="C97" s="228"/>
      <c r="D97" s="228"/>
      <c r="E97" s="231"/>
      <c r="F97" s="130" t="s">
        <v>217</v>
      </c>
      <c r="G97" s="116" t="s">
        <v>243</v>
      </c>
      <c r="H97" s="117">
        <v>28</v>
      </c>
      <c r="I97" s="118"/>
      <c r="J97" s="119"/>
      <c r="K97" s="120"/>
      <c r="L97" s="121">
        <v>1</v>
      </c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02"/>
      <c r="X97" s="215"/>
      <c r="Y97" s="202"/>
      <c r="Z97" s="205"/>
      <c r="AA97" s="208"/>
      <c r="AB97" s="122"/>
      <c r="AC97" s="11"/>
      <c r="AD97" s="11"/>
      <c r="AE97" s="11"/>
      <c r="AF97" s="11"/>
      <c r="AG97" s="11"/>
      <c r="AH97" s="1"/>
      <c r="AJ97" s="23"/>
      <c r="AK97" s="23"/>
      <c r="AL97" s="23"/>
      <c r="AM97" s="23"/>
      <c r="AN97" s="23"/>
      <c r="AO97" s="23"/>
    </row>
    <row r="98" spans="1:67" s="104" customFormat="1" ht="13.5">
      <c r="A98" s="269" t="s">
        <v>235</v>
      </c>
      <c r="B98" s="224" t="s">
        <v>224</v>
      </c>
      <c r="C98" s="227" t="s">
        <v>7</v>
      </c>
      <c r="D98" s="227">
        <v>1</v>
      </c>
      <c r="E98" s="230">
        <v>24</v>
      </c>
      <c r="F98" s="274" t="s">
        <v>124</v>
      </c>
      <c r="G98" s="275"/>
      <c r="H98" s="275"/>
      <c r="I98" s="275"/>
      <c r="J98" s="275"/>
      <c r="K98" s="256">
        <f>SUM(I99:I100)</f>
        <v>0</v>
      </c>
      <c r="L98" s="12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01">
        <f>SUM(L98:V109)</f>
        <v>1</v>
      </c>
      <c r="X98" s="214">
        <f>SUM(K98:V109)</f>
        <v>24.3</v>
      </c>
      <c r="Y98" s="214">
        <f>E98-X98</f>
        <v>-0.3000000000000007</v>
      </c>
      <c r="Z98" s="204">
        <f>AA98-X98</f>
        <v>15.7</v>
      </c>
      <c r="AA98" s="207">
        <v>40</v>
      </c>
      <c r="AB98" s="209"/>
      <c r="AC98" s="11"/>
      <c r="AD98" s="11"/>
      <c r="AE98" s="11"/>
      <c r="AF98" s="11"/>
      <c r="AG98" s="11"/>
      <c r="AH98" s="1"/>
      <c r="AJ98" s="23"/>
      <c r="AK98" s="23"/>
      <c r="AL98" s="23"/>
      <c r="AM98" s="23"/>
      <c r="AN98" s="23"/>
      <c r="AO98" s="23"/>
      <c r="AS98" s="1"/>
      <c r="AT98" s="1"/>
      <c r="BO98" s="5"/>
    </row>
    <row r="99" spans="1:46" s="104" customFormat="1" ht="13.5">
      <c r="A99" s="269"/>
      <c r="B99" s="224"/>
      <c r="C99" s="227"/>
      <c r="D99" s="227"/>
      <c r="E99" s="230"/>
      <c r="F99" s="78"/>
      <c r="G99" s="106"/>
      <c r="H99" s="106"/>
      <c r="I99" s="79"/>
      <c r="J99" s="107"/>
      <c r="K99" s="257"/>
      <c r="L99" s="108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01"/>
      <c r="X99" s="214"/>
      <c r="Y99" s="214"/>
      <c r="Z99" s="265"/>
      <c r="AA99" s="207"/>
      <c r="AB99" s="209"/>
      <c r="AC99" s="11"/>
      <c r="AD99" s="11"/>
      <c r="AE99" s="11"/>
      <c r="AF99" s="11"/>
      <c r="AG99" s="11"/>
      <c r="AH99" s="1"/>
      <c r="AJ99" s="23"/>
      <c r="AK99" s="23"/>
      <c r="AL99" s="23"/>
      <c r="AM99" s="23"/>
      <c r="AN99" s="23"/>
      <c r="AO99" s="23"/>
      <c r="AS99" s="1"/>
      <c r="AT99" s="1"/>
    </row>
    <row r="100" spans="1:46" s="104" customFormat="1" ht="13.5">
      <c r="A100" s="269"/>
      <c r="B100" s="224"/>
      <c r="C100" s="227"/>
      <c r="D100" s="227"/>
      <c r="E100" s="230"/>
      <c r="F100" s="78"/>
      <c r="G100" s="106"/>
      <c r="H100" s="106"/>
      <c r="I100" s="79"/>
      <c r="J100" s="109"/>
      <c r="K100" s="273"/>
      <c r="L100" s="108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01"/>
      <c r="X100" s="214"/>
      <c r="Y100" s="214"/>
      <c r="Z100" s="265"/>
      <c r="AA100" s="207"/>
      <c r="AB100" s="209"/>
      <c r="AC100" s="11"/>
      <c r="AD100" s="11"/>
      <c r="AE100" s="11"/>
      <c r="AF100" s="11"/>
      <c r="AG100" s="11"/>
      <c r="AH100" s="1"/>
      <c r="AJ100" s="23"/>
      <c r="AK100" s="23"/>
      <c r="AL100" s="23"/>
      <c r="AM100" s="23"/>
      <c r="AN100" s="23"/>
      <c r="AO100" s="23"/>
      <c r="AS100" s="1"/>
      <c r="AT100" s="1"/>
    </row>
    <row r="101" spans="1:41" s="104" customFormat="1" ht="13.5">
      <c r="A101" s="269"/>
      <c r="B101" s="224"/>
      <c r="C101" s="227"/>
      <c r="D101" s="227"/>
      <c r="E101" s="230"/>
      <c r="F101" s="210" t="s">
        <v>123</v>
      </c>
      <c r="G101" s="211"/>
      <c r="H101" s="211"/>
      <c r="I101" s="211"/>
      <c r="J101" s="212"/>
      <c r="K101" s="214">
        <f>(H102*J102)+(H103*J103)+(H104*J104)+(H105*J105)+(H106*J106)+(H107*J107)+(H108*J108)</f>
        <v>23.3</v>
      </c>
      <c r="L101" s="132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01"/>
      <c r="X101" s="214"/>
      <c r="Y101" s="214"/>
      <c r="Z101" s="265"/>
      <c r="AA101" s="207"/>
      <c r="AB101" s="209"/>
      <c r="AC101" s="11"/>
      <c r="AD101" s="11"/>
      <c r="AE101" s="11"/>
      <c r="AF101" s="11"/>
      <c r="AG101" s="11"/>
      <c r="AH101" s="1"/>
      <c r="AJ101" s="23"/>
      <c r="AK101" s="23"/>
      <c r="AL101" s="23"/>
      <c r="AM101" s="23"/>
      <c r="AN101" s="23"/>
      <c r="AO101" s="23"/>
    </row>
    <row r="102" spans="1:41" s="104" customFormat="1" ht="13.5">
      <c r="A102" s="269"/>
      <c r="B102" s="224"/>
      <c r="C102" s="227"/>
      <c r="D102" s="227"/>
      <c r="E102" s="230"/>
      <c r="F102" s="78" t="s">
        <v>236</v>
      </c>
      <c r="G102" s="106">
        <v>1</v>
      </c>
      <c r="H102" s="106">
        <v>3</v>
      </c>
      <c r="I102" s="79">
        <v>2</v>
      </c>
      <c r="J102" s="133">
        <v>1.33</v>
      </c>
      <c r="K102" s="214"/>
      <c r="L102" s="132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01"/>
      <c r="X102" s="214"/>
      <c r="Y102" s="214"/>
      <c r="Z102" s="265"/>
      <c r="AA102" s="207"/>
      <c r="AB102" s="209"/>
      <c r="AC102" s="11"/>
      <c r="AD102" s="11"/>
      <c r="AE102" s="11"/>
      <c r="AF102" s="11"/>
      <c r="AG102" s="11"/>
      <c r="AH102" s="1"/>
      <c r="AJ102" s="23"/>
      <c r="AK102" s="23"/>
      <c r="AL102" s="23"/>
      <c r="AM102" s="23"/>
      <c r="AN102" s="23"/>
      <c r="AO102" s="23"/>
    </row>
    <row r="103" spans="1:41" s="104" customFormat="1" ht="13.5">
      <c r="A103" s="269"/>
      <c r="B103" s="224"/>
      <c r="C103" s="227"/>
      <c r="D103" s="227"/>
      <c r="E103" s="230"/>
      <c r="F103" s="78" t="s">
        <v>236</v>
      </c>
      <c r="G103" s="106">
        <v>2</v>
      </c>
      <c r="H103" s="106">
        <v>4</v>
      </c>
      <c r="I103" s="79">
        <v>2</v>
      </c>
      <c r="J103" s="133">
        <v>1.33</v>
      </c>
      <c r="K103" s="214"/>
      <c r="L103" s="132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01"/>
      <c r="X103" s="214"/>
      <c r="Y103" s="214"/>
      <c r="Z103" s="265"/>
      <c r="AA103" s="207"/>
      <c r="AB103" s="209"/>
      <c r="AC103" s="11"/>
      <c r="AD103" s="11"/>
      <c r="AE103" s="11"/>
      <c r="AF103" s="11"/>
      <c r="AG103" s="11"/>
      <c r="AH103" s="1"/>
      <c r="AJ103" s="23"/>
      <c r="AK103" s="23"/>
      <c r="AL103" s="23"/>
      <c r="AM103" s="23"/>
      <c r="AN103" s="23"/>
      <c r="AO103" s="23"/>
    </row>
    <row r="104" spans="1:41" s="104" customFormat="1" ht="13.5">
      <c r="A104" s="269"/>
      <c r="B104" s="224"/>
      <c r="C104" s="227"/>
      <c r="D104" s="227"/>
      <c r="E104" s="230"/>
      <c r="F104" s="78" t="s">
        <v>236</v>
      </c>
      <c r="G104" s="106">
        <v>3</v>
      </c>
      <c r="H104" s="106">
        <v>3</v>
      </c>
      <c r="I104" s="79">
        <v>2</v>
      </c>
      <c r="J104" s="133">
        <v>1.33</v>
      </c>
      <c r="K104" s="214"/>
      <c r="L104" s="132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01"/>
      <c r="X104" s="214"/>
      <c r="Y104" s="214"/>
      <c r="Z104" s="265"/>
      <c r="AA104" s="207"/>
      <c r="AB104" s="209"/>
      <c r="AC104" s="11"/>
      <c r="AD104" s="11"/>
      <c r="AE104" s="11"/>
      <c r="AF104" s="11"/>
      <c r="AG104" s="11"/>
      <c r="AH104" s="1"/>
      <c r="AJ104" s="23"/>
      <c r="AK104" s="23"/>
      <c r="AL104" s="23"/>
      <c r="AM104" s="23"/>
      <c r="AN104" s="23"/>
      <c r="AO104" s="23"/>
    </row>
    <row r="105" spans="1:41" s="104" customFormat="1" ht="13.5">
      <c r="A105" s="269"/>
      <c r="B105" s="224"/>
      <c r="C105" s="227"/>
      <c r="D105" s="227"/>
      <c r="E105" s="230"/>
      <c r="F105" s="78" t="s">
        <v>236</v>
      </c>
      <c r="G105" s="106">
        <v>4</v>
      </c>
      <c r="H105" s="106">
        <v>2</v>
      </c>
      <c r="I105" s="79">
        <v>2</v>
      </c>
      <c r="J105" s="133">
        <v>2</v>
      </c>
      <c r="K105" s="214"/>
      <c r="L105" s="132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01"/>
      <c r="X105" s="214"/>
      <c r="Y105" s="214"/>
      <c r="Z105" s="265"/>
      <c r="AA105" s="207"/>
      <c r="AB105" s="209"/>
      <c r="AC105" s="11"/>
      <c r="AD105" s="11"/>
      <c r="AE105" s="11"/>
      <c r="AF105" s="11"/>
      <c r="AG105" s="11"/>
      <c r="AH105" s="1"/>
      <c r="AJ105" s="23"/>
      <c r="AK105" s="23"/>
      <c r="AL105" s="23"/>
      <c r="AM105" s="23"/>
      <c r="AN105" s="23"/>
      <c r="AO105" s="23"/>
    </row>
    <row r="106" spans="1:41" s="104" customFormat="1" ht="13.5">
      <c r="A106" s="269"/>
      <c r="B106" s="224"/>
      <c r="C106" s="227"/>
      <c r="D106" s="227"/>
      <c r="E106" s="230"/>
      <c r="F106" s="78" t="s">
        <v>236</v>
      </c>
      <c r="G106" s="106">
        <v>5</v>
      </c>
      <c r="H106" s="106">
        <v>1</v>
      </c>
      <c r="I106" s="79">
        <v>2</v>
      </c>
      <c r="J106" s="133">
        <v>2</v>
      </c>
      <c r="K106" s="214"/>
      <c r="L106" s="132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01"/>
      <c r="X106" s="214"/>
      <c r="Y106" s="214"/>
      <c r="Z106" s="265"/>
      <c r="AA106" s="207"/>
      <c r="AB106" s="209"/>
      <c r="AC106" s="11"/>
      <c r="AD106" s="11"/>
      <c r="AE106" s="11"/>
      <c r="AF106" s="11"/>
      <c r="AG106" s="11"/>
      <c r="AH106" s="1"/>
      <c r="AJ106" s="23"/>
      <c r="AK106" s="23"/>
      <c r="AL106" s="23"/>
      <c r="AM106" s="23"/>
      <c r="AN106" s="23"/>
      <c r="AO106" s="23"/>
    </row>
    <row r="107" spans="1:41" s="104" customFormat="1" ht="13.5">
      <c r="A107" s="269"/>
      <c r="B107" s="224"/>
      <c r="C107" s="227"/>
      <c r="D107" s="227"/>
      <c r="E107" s="230"/>
      <c r="F107" s="78" t="s">
        <v>236</v>
      </c>
      <c r="G107" s="106">
        <v>6</v>
      </c>
      <c r="H107" s="106">
        <v>2</v>
      </c>
      <c r="I107" s="79">
        <v>2</v>
      </c>
      <c r="J107" s="133">
        <v>2</v>
      </c>
      <c r="K107" s="214"/>
      <c r="L107" s="132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01"/>
      <c r="X107" s="214"/>
      <c r="Y107" s="214"/>
      <c r="Z107" s="265"/>
      <c r="AA107" s="207"/>
      <c r="AB107" s="209"/>
      <c r="AC107" s="11"/>
      <c r="AD107" s="11"/>
      <c r="AE107" s="11"/>
      <c r="AF107" s="11"/>
      <c r="AG107" s="11"/>
      <c r="AH107" s="1"/>
      <c r="AJ107" s="23"/>
      <c r="AK107" s="23"/>
      <c r="AL107" s="23"/>
      <c r="AM107" s="23"/>
      <c r="AN107" s="23"/>
      <c r="AO107" s="23"/>
    </row>
    <row r="108" spans="1:41" s="104" customFormat="1" ht="13.5">
      <c r="A108" s="269"/>
      <c r="B108" s="224"/>
      <c r="C108" s="227"/>
      <c r="D108" s="227"/>
      <c r="E108" s="230"/>
      <c r="F108" s="78"/>
      <c r="G108" s="106"/>
      <c r="H108" s="106"/>
      <c r="I108" s="79"/>
      <c r="J108" s="133"/>
      <c r="K108" s="214"/>
      <c r="L108" s="132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01"/>
      <c r="X108" s="214"/>
      <c r="Y108" s="214"/>
      <c r="Z108" s="265"/>
      <c r="AA108" s="207"/>
      <c r="AB108" s="209"/>
      <c r="AC108" s="11"/>
      <c r="AD108" s="11"/>
      <c r="AE108" s="11"/>
      <c r="AF108" s="11"/>
      <c r="AG108" s="11"/>
      <c r="AH108" s="1"/>
      <c r="AJ108" s="23"/>
      <c r="AK108" s="23"/>
      <c r="AL108" s="23"/>
      <c r="AM108" s="23"/>
      <c r="AN108" s="23"/>
      <c r="AO108" s="23"/>
    </row>
    <row r="109" spans="1:41" s="104" customFormat="1" ht="13.5" customHeight="1">
      <c r="A109" s="269"/>
      <c r="B109" s="224"/>
      <c r="C109" s="227"/>
      <c r="D109" s="227"/>
      <c r="E109" s="230"/>
      <c r="F109" s="115" t="s">
        <v>237</v>
      </c>
      <c r="G109" s="134"/>
      <c r="H109" s="134">
        <v>30</v>
      </c>
      <c r="I109" s="135"/>
      <c r="J109" s="136"/>
      <c r="K109" s="214"/>
      <c r="L109" s="132">
        <v>1</v>
      </c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01"/>
      <c r="X109" s="214"/>
      <c r="Y109" s="214"/>
      <c r="Z109" s="265"/>
      <c r="AA109" s="207"/>
      <c r="AB109" s="209"/>
      <c r="AC109" s="11"/>
      <c r="AD109" s="11"/>
      <c r="AE109" s="11"/>
      <c r="AF109" s="11"/>
      <c r="AG109" s="11"/>
      <c r="AH109" s="1"/>
      <c r="AJ109" s="23"/>
      <c r="AK109" s="23"/>
      <c r="AL109" s="23"/>
      <c r="AM109" s="23"/>
      <c r="AN109" s="23"/>
      <c r="AO109" s="23"/>
    </row>
    <row r="110" spans="1:67" s="104" customFormat="1" ht="13.5" customHeight="1">
      <c r="A110" s="220" t="s">
        <v>272</v>
      </c>
      <c r="B110" s="223" t="s">
        <v>273</v>
      </c>
      <c r="C110" s="226" t="s">
        <v>6</v>
      </c>
      <c r="D110" s="226">
        <v>1</v>
      </c>
      <c r="E110" s="229">
        <v>10</v>
      </c>
      <c r="F110" s="232" t="s">
        <v>124</v>
      </c>
      <c r="G110" s="233"/>
      <c r="H110" s="233"/>
      <c r="I110" s="233"/>
      <c r="J110" s="233"/>
      <c r="K110" s="256">
        <f>SUM(J111:J112)</f>
        <v>0</v>
      </c>
      <c r="L110" s="105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9">
        <f>SUM(L110:V120)</f>
        <v>0</v>
      </c>
      <c r="X110" s="200">
        <f>SUM(K110,K113,W110)</f>
        <v>5.99</v>
      </c>
      <c r="Y110" s="200">
        <v>0</v>
      </c>
      <c r="Z110" s="203">
        <f>AA110-X110</f>
        <v>4.01</v>
      </c>
      <c r="AA110" s="206">
        <v>10</v>
      </c>
      <c r="AB110" s="209"/>
      <c r="AC110" s="11"/>
      <c r="AD110" s="11"/>
      <c r="AE110" s="11"/>
      <c r="AF110" s="11"/>
      <c r="AG110" s="11"/>
      <c r="AH110" s="1"/>
      <c r="AJ110" s="23"/>
      <c r="AK110" s="23"/>
      <c r="AL110" s="23"/>
      <c r="AM110" s="23"/>
      <c r="AN110" s="23"/>
      <c r="AO110" s="23"/>
      <c r="AS110" s="1"/>
      <c r="AT110" s="1"/>
      <c r="BO110" s="5"/>
    </row>
    <row r="111" spans="1:46" s="104" customFormat="1" ht="13.5">
      <c r="A111" s="221"/>
      <c r="B111" s="224"/>
      <c r="C111" s="227"/>
      <c r="D111" s="227"/>
      <c r="E111" s="230"/>
      <c r="F111" s="78"/>
      <c r="G111" s="131"/>
      <c r="H111" s="106"/>
      <c r="I111" s="106"/>
      <c r="J111" s="107"/>
      <c r="K111" s="257"/>
      <c r="L111" s="108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01"/>
      <c r="X111" s="214"/>
      <c r="Y111" s="214"/>
      <c r="Z111" s="204"/>
      <c r="AA111" s="207"/>
      <c r="AB111" s="209"/>
      <c r="AC111" s="11"/>
      <c r="AD111" s="11"/>
      <c r="AE111" s="11"/>
      <c r="AF111" s="11"/>
      <c r="AG111" s="11"/>
      <c r="AH111" s="1"/>
      <c r="AJ111" s="23"/>
      <c r="AK111" s="23"/>
      <c r="AL111" s="23"/>
      <c r="AM111" s="23"/>
      <c r="AN111" s="23"/>
      <c r="AO111" s="23"/>
      <c r="AS111" s="1"/>
      <c r="AT111" s="1"/>
    </row>
    <row r="112" spans="1:46" s="104" customFormat="1" ht="13.5">
      <c r="A112" s="221"/>
      <c r="B112" s="224"/>
      <c r="C112" s="227"/>
      <c r="D112" s="227"/>
      <c r="E112" s="230"/>
      <c r="F112" s="78"/>
      <c r="G112" s="131"/>
      <c r="H112" s="106"/>
      <c r="I112" s="106"/>
      <c r="J112" s="107"/>
      <c r="K112" s="273"/>
      <c r="L112" s="108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01"/>
      <c r="X112" s="214"/>
      <c r="Y112" s="214"/>
      <c r="Z112" s="204"/>
      <c r="AA112" s="207"/>
      <c r="AB112" s="209"/>
      <c r="AC112" s="11"/>
      <c r="AD112" s="11"/>
      <c r="AE112" s="11"/>
      <c r="AF112" s="11"/>
      <c r="AG112" s="11"/>
      <c r="AH112" s="1"/>
      <c r="AJ112" s="23"/>
      <c r="AK112" s="23"/>
      <c r="AL112" s="23"/>
      <c r="AM112" s="23"/>
      <c r="AN112" s="23"/>
      <c r="AO112" s="23"/>
      <c r="AS112" s="1"/>
      <c r="AT112" s="1"/>
    </row>
    <row r="113" spans="1:41" s="104" customFormat="1" ht="13.5">
      <c r="A113" s="221"/>
      <c r="B113" s="224"/>
      <c r="C113" s="227"/>
      <c r="D113" s="227"/>
      <c r="E113" s="230"/>
      <c r="F113" s="210" t="s">
        <v>123</v>
      </c>
      <c r="G113" s="211"/>
      <c r="H113" s="211"/>
      <c r="I113" s="211"/>
      <c r="J113" s="211"/>
      <c r="K113" s="270">
        <f>(H114*J114)+(H115*J115)+(H116*J116)+(H117*J117)+(H118*J118)+(H119*J119)</f>
        <v>5.99</v>
      </c>
      <c r="L113" s="108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01"/>
      <c r="X113" s="214"/>
      <c r="Y113" s="214"/>
      <c r="Z113" s="204"/>
      <c r="AA113" s="207"/>
      <c r="AB113" s="209"/>
      <c r="AC113" s="11"/>
      <c r="AD113" s="11"/>
      <c r="AE113" s="11"/>
      <c r="AF113" s="11"/>
      <c r="AG113" s="11"/>
      <c r="AH113" s="1"/>
      <c r="AJ113" s="23"/>
      <c r="AK113" s="23"/>
      <c r="AL113" s="23"/>
      <c r="AM113" s="23"/>
      <c r="AN113" s="23"/>
      <c r="AO113" s="23"/>
    </row>
    <row r="114" spans="1:41" s="104" customFormat="1" ht="13.5">
      <c r="A114" s="221"/>
      <c r="B114" s="224"/>
      <c r="C114" s="227"/>
      <c r="D114" s="227"/>
      <c r="E114" s="230"/>
      <c r="F114" s="78" t="s">
        <v>232</v>
      </c>
      <c r="G114" s="106">
        <v>1</v>
      </c>
      <c r="H114" s="106">
        <v>1</v>
      </c>
      <c r="I114" s="79">
        <v>2</v>
      </c>
      <c r="J114" s="109">
        <v>1.33</v>
      </c>
      <c r="K114" s="271"/>
      <c r="L114" s="108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01"/>
      <c r="X114" s="214"/>
      <c r="Y114" s="214"/>
      <c r="Z114" s="204"/>
      <c r="AA114" s="207"/>
      <c r="AB114" s="209"/>
      <c r="AC114" s="11"/>
      <c r="AD114" s="11"/>
      <c r="AE114" s="11"/>
      <c r="AF114" s="11"/>
      <c r="AG114" s="11"/>
      <c r="AH114" s="1"/>
      <c r="AJ114" s="23"/>
      <c r="AK114" s="23"/>
      <c r="AL114" s="23"/>
      <c r="AM114" s="23"/>
      <c r="AN114" s="23"/>
      <c r="AO114" s="23"/>
    </row>
    <row r="115" spans="1:41" s="104" customFormat="1" ht="13.5">
      <c r="A115" s="221"/>
      <c r="B115" s="224"/>
      <c r="C115" s="227"/>
      <c r="D115" s="227"/>
      <c r="E115" s="230"/>
      <c r="F115" s="78" t="s">
        <v>232</v>
      </c>
      <c r="G115" s="106">
        <v>5</v>
      </c>
      <c r="H115" s="106">
        <v>1</v>
      </c>
      <c r="I115" s="79">
        <v>2</v>
      </c>
      <c r="J115" s="109">
        <v>2</v>
      </c>
      <c r="K115" s="271"/>
      <c r="L115" s="108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01"/>
      <c r="X115" s="214"/>
      <c r="Y115" s="214"/>
      <c r="Z115" s="204"/>
      <c r="AA115" s="207"/>
      <c r="AB115" s="209"/>
      <c r="AC115" s="11"/>
      <c r="AD115" s="11"/>
      <c r="AE115" s="11"/>
      <c r="AF115" s="11"/>
      <c r="AG115" s="11"/>
      <c r="AH115" s="1"/>
      <c r="AJ115" s="23"/>
      <c r="AK115" s="23"/>
      <c r="AL115" s="23"/>
      <c r="AM115" s="23"/>
      <c r="AN115" s="23"/>
      <c r="AO115" s="23"/>
    </row>
    <row r="116" spans="1:41" s="104" customFormat="1" ht="13.5">
      <c r="A116" s="221"/>
      <c r="B116" s="224"/>
      <c r="C116" s="227"/>
      <c r="D116" s="227"/>
      <c r="E116" s="230"/>
      <c r="F116" s="78" t="s">
        <v>274</v>
      </c>
      <c r="G116" s="106">
        <v>1</v>
      </c>
      <c r="H116" s="106">
        <v>2</v>
      </c>
      <c r="I116" s="79">
        <v>2</v>
      </c>
      <c r="J116" s="109">
        <v>1.33</v>
      </c>
      <c r="K116" s="271"/>
      <c r="L116" s="108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01"/>
      <c r="X116" s="214"/>
      <c r="Y116" s="214"/>
      <c r="Z116" s="204"/>
      <c r="AA116" s="207"/>
      <c r="AB116" s="209"/>
      <c r="AC116" s="11"/>
      <c r="AD116" s="11"/>
      <c r="AE116" s="11"/>
      <c r="AF116" s="11"/>
      <c r="AG116" s="11"/>
      <c r="AH116" s="1"/>
      <c r="AJ116" s="23"/>
      <c r="AK116" s="23"/>
      <c r="AL116" s="23"/>
      <c r="AM116" s="23"/>
      <c r="AN116" s="23"/>
      <c r="AO116" s="23"/>
    </row>
    <row r="117" spans="1:41" s="104" customFormat="1" ht="13.5">
      <c r="A117" s="221"/>
      <c r="B117" s="224"/>
      <c r="C117" s="227"/>
      <c r="D117" s="227"/>
      <c r="E117" s="230"/>
      <c r="F117" s="78"/>
      <c r="G117" s="106"/>
      <c r="H117" s="106"/>
      <c r="I117" s="79"/>
      <c r="J117" s="109"/>
      <c r="K117" s="271"/>
      <c r="L117" s="108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01"/>
      <c r="X117" s="214"/>
      <c r="Y117" s="214"/>
      <c r="Z117" s="204"/>
      <c r="AA117" s="207"/>
      <c r="AB117" s="209"/>
      <c r="AC117" s="11"/>
      <c r="AD117" s="11"/>
      <c r="AE117" s="11"/>
      <c r="AF117" s="11"/>
      <c r="AG117" s="11"/>
      <c r="AH117" s="1"/>
      <c r="AJ117" s="23"/>
      <c r="AK117" s="23"/>
      <c r="AL117" s="23"/>
      <c r="AM117" s="23"/>
      <c r="AN117" s="23"/>
      <c r="AO117" s="23"/>
    </row>
    <row r="118" spans="1:41" s="104" customFormat="1" ht="13.5">
      <c r="A118" s="221"/>
      <c r="B118" s="224"/>
      <c r="C118" s="227"/>
      <c r="D118" s="227"/>
      <c r="E118" s="230"/>
      <c r="F118" s="78"/>
      <c r="G118" s="106"/>
      <c r="H118" s="106"/>
      <c r="I118" s="79"/>
      <c r="J118" s="109"/>
      <c r="K118" s="271"/>
      <c r="L118" s="108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01"/>
      <c r="X118" s="214"/>
      <c r="Y118" s="214"/>
      <c r="Z118" s="204"/>
      <c r="AA118" s="207"/>
      <c r="AB118" s="209"/>
      <c r="AC118" s="11"/>
      <c r="AD118" s="11"/>
      <c r="AE118" s="11"/>
      <c r="AF118" s="11"/>
      <c r="AG118" s="11"/>
      <c r="AH118" s="1"/>
      <c r="AJ118" s="23"/>
      <c r="AK118" s="23"/>
      <c r="AL118" s="23"/>
      <c r="AM118" s="23"/>
      <c r="AN118" s="23"/>
      <c r="AO118" s="23"/>
    </row>
    <row r="119" spans="1:41" s="104" customFormat="1" ht="13.5">
      <c r="A119" s="221"/>
      <c r="B119" s="224"/>
      <c r="C119" s="227"/>
      <c r="D119" s="227"/>
      <c r="E119" s="230"/>
      <c r="F119" s="78"/>
      <c r="G119" s="111"/>
      <c r="H119" s="111"/>
      <c r="I119" s="112"/>
      <c r="J119" s="113"/>
      <c r="K119" s="271"/>
      <c r="L119" s="114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01"/>
      <c r="X119" s="214"/>
      <c r="Y119" s="214"/>
      <c r="Z119" s="204"/>
      <c r="AA119" s="207"/>
      <c r="AB119" s="209"/>
      <c r="AC119" s="11"/>
      <c r="AD119" s="11"/>
      <c r="AE119" s="11"/>
      <c r="AF119" s="11"/>
      <c r="AG119" s="11"/>
      <c r="AH119" s="1"/>
      <c r="AJ119" s="23"/>
      <c r="AK119" s="23"/>
      <c r="AL119" s="23"/>
      <c r="AM119" s="23"/>
      <c r="AN119" s="23"/>
      <c r="AO119" s="23"/>
    </row>
    <row r="120" spans="1:41" s="104" customFormat="1" ht="13.5">
      <c r="A120" s="222"/>
      <c r="B120" s="225"/>
      <c r="C120" s="228"/>
      <c r="D120" s="228"/>
      <c r="E120" s="231"/>
      <c r="F120" s="78"/>
      <c r="G120" s="111"/>
      <c r="H120" s="111"/>
      <c r="I120" s="112"/>
      <c r="J120" s="113"/>
      <c r="K120" s="272"/>
      <c r="L120" s="121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02"/>
      <c r="X120" s="215"/>
      <c r="Y120" s="215"/>
      <c r="Z120" s="205"/>
      <c r="AA120" s="208"/>
      <c r="AB120" s="122"/>
      <c r="AC120" s="11"/>
      <c r="AD120" s="11"/>
      <c r="AE120" s="11"/>
      <c r="AF120" s="11"/>
      <c r="AG120" s="11"/>
      <c r="AH120" s="1"/>
      <c r="AJ120" s="23"/>
      <c r="AK120" s="23"/>
      <c r="AL120" s="23"/>
      <c r="AM120" s="23"/>
      <c r="AN120" s="23"/>
      <c r="AO120" s="23"/>
    </row>
    <row r="121" spans="1:67" s="104" customFormat="1" ht="13.5">
      <c r="A121" s="268" t="s">
        <v>239</v>
      </c>
      <c r="B121" s="223" t="s">
        <v>240</v>
      </c>
      <c r="C121" s="226" t="s">
        <v>6</v>
      </c>
      <c r="D121" s="226">
        <v>1</v>
      </c>
      <c r="E121" s="229">
        <v>24</v>
      </c>
      <c r="F121" s="232" t="s">
        <v>124</v>
      </c>
      <c r="G121" s="233"/>
      <c r="H121" s="233"/>
      <c r="I121" s="233"/>
      <c r="J121" s="234"/>
      <c r="K121" s="219">
        <f>SUM(J122:J124)</f>
        <v>5.67</v>
      </c>
      <c r="L121" s="137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9">
        <f>SUM(L121:V130)</f>
        <v>0</v>
      </c>
      <c r="X121" s="200">
        <f>SUM(K121:V130)</f>
        <v>23.64</v>
      </c>
      <c r="Y121" s="200">
        <f>SUM(X121-E121)</f>
        <v>-0.35999999999999943</v>
      </c>
      <c r="Z121" s="203">
        <f>AA121-X121</f>
        <v>16.36</v>
      </c>
      <c r="AA121" s="206">
        <v>40</v>
      </c>
      <c r="AB121" s="209"/>
      <c r="AC121" s="11"/>
      <c r="AD121" s="11"/>
      <c r="AE121" s="11"/>
      <c r="AF121" s="11"/>
      <c r="AG121" s="11"/>
      <c r="AH121" s="1"/>
      <c r="AJ121" s="23"/>
      <c r="AK121" s="23"/>
      <c r="AL121" s="23"/>
      <c r="AM121" s="23"/>
      <c r="AN121" s="23"/>
      <c r="AO121" s="23"/>
      <c r="AS121" s="1"/>
      <c r="AT121" s="1"/>
      <c r="BO121" s="5"/>
    </row>
    <row r="122" spans="1:46" s="104" customFormat="1" ht="13.5">
      <c r="A122" s="269"/>
      <c r="B122" s="224"/>
      <c r="C122" s="227"/>
      <c r="D122" s="227"/>
      <c r="E122" s="230"/>
      <c r="F122" s="78" t="s">
        <v>241</v>
      </c>
      <c r="G122" s="106">
        <v>6</v>
      </c>
      <c r="H122" s="106">
        <v>4</v>
      </c>
      <c r="I122" s="79">
        <v>1</v>
      </c>
      <c r="J122" s="106">
        <v>1</v>
      </c>
      <c r="K122" s="201"/>
      <c r="L122" s="132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01"/>
      <c r="X122" s="214"/>
      <c r="Y122" s="214"/>
      <c r="Z122" s="265"/>
      <c r="AA122" s="207"/>
      <c r="AB122" s="209"/>
      <c r="AC122" s="11"/>
      <c r="AD122" s="11"/>
      <c r="AE122" s="11"/>
      <c r="AF122" s="11"/>
      <c r="AG122" s="11"/>
      <c r="AH122" s="1"/>
      <c r="AJ122" s="23"/>
      <c r="AK122" s="23"/>
      <c r="AL122" s="23"/>
      <c r="AM122" s="23"/>
      <c r="AN122" s="23"/>
      <c r="AO122" s="23"/>
      <c r="AS122" s="1"/>
      <c r="AT122" s="1"/>
    </row>
    <row r="123" spans="1:46" s="104" customFormat="1" ht="13.5">
      <c r="A123" s="269"/>
      <c r="B123" s="224"/>
      <c r="C123" s="227"/>
      <c r="D123" s="227"/>
      <c r="E123" s="230"/>
      <c r="F123" s="78"/>
      <c r="G123" s="106"/>
      <c r="H123" s="106"/>
      <c r="I123" s="79"/>
      <c r="J123" s="106"/>
      <c r="K123" s="201"/>
      <c r="L123" s="132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01"/>
      <c r="X123" s="214"/>
      <c r="Y123" s="214"/>
      <c r="Z123" s="265"/>
      <c r="AA123" s="207"/>
      <c r="AB123" s="209"/>
      <c r="AC123" s="11"/>
      <c r="AD123" s="11"/>
      <c r="AE123" s="11"/>
      <c r="AF123" s="11"/>
      <c r="AG123" s="11"/>
      <c r="AH123" s="1"/>
      <c r="AJ123" s="23"/>
      <c r="AK123" s="23"/>
      <c r="AL123" s="23"/>
      <c r="AM123" s="23"/>
      <c r="AN123" s="23"/>
      <c r="AO123" s="23"/>
      <c r="AS123" s="1"/>
      <c r="AT123" s="1"/>
    </row>
    <row r="124" spans="1:46" s="104" customFormat="1" ht="13.5">
      <c r="A124" s="269"/>
      <c r="B124" s="224"/>
      <c r="C124" s="227"/>
      <c r="D124" s="227"/>
      <c r="E124" s="230"/>
      <c r="F124" s="78" t="s">
        <v>242</v>
      </c>
      <c r="G124" s="106"/>
      <c r="H124" s="106">
        <v>56</v>
      </c>
      <c r="I124" s="79">
        <v>4</v>
      </c>
      <c r="J124" s="133">
        <v>4.67</v>
      </c>
      <c r="K124" s="267"/>
      <c r="L124" s="132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01"/>
      <c r="X124" s="214"/>
      <c r="Y124" s="214"/>
      <c r="Z124" s="265"/>
      <c r="AA124" s="207"/>
      <c r="AB124" s="209"/>
      <c r="AC124" s="11"/>
      <c r="AD124" s="11"/>
      <c r="AE124" s="11"/>
      <c r="AF124" s="11"/>
      <c r="AG124" s="11"/>
      <c r="AH124" s="1"/>
      <c r="AJ124" s="23"/>
      <c r="AK124" s="23"/>
      <c r="AL124" s="23"/>
      <c r="AM124" s="23"/>
      <c r="AN124" s="23"/>
      <c r="AO124" s="23"/>
      <c r="AS124" s="1"/>
      <c r="AT124" s="1"/>
    </row>
    <row r="125" spans="1:41" s="104" customFormat="1" ht="13.5">
      <c r="A125" s="269"/>
      <c r="B125" s="224"/>
      <c r="C125" s="227"/>
      <c r="D125" s="227"/>
      <c r="E125" s="230"/>
      <c r="F125" s="210" t="s">
        <v>123</v>
      </c>
      <c r="G125" s="211"/>
      <c r="H125" s="211"/>
      <c r="I125" s="211"/>
      <c r="J125" s="212"/>
      <c r="K125" s="213">
        <f>(H126*J126)+(H127*J127)+(H128*J128)+(H129*J129)+(H130*J130)</f>
        <v>17.970000000000002</v>
      </c>
      <c r="L125" s="132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01"/>
      <c r="X125" s="214"/>
      <c r="Y125" s="214"/>
      <c r="Z125" s="265"/>
      <c r="AA125" s="207"/>
      <c r="AB125" s="209"/>
      <c r="AC125" s="11"/>
      <c r="AD125" s="11"/>
      <c r="AE125" s="11"/>
      <c r="AF125" s="11"/>
      <c r="AG125" s="11"/>
      <c r="AH125" s="1"/>
      <c r="AJ125" s="23"/>
      <c r="AK125" s="23"/>
      <c r="AL125" s="23"/>
      <c r="AM125" s="23"/>
      <c r="AN125" s="23"/>
      <c r="AO125" s="23"/>
    </row>
    <row r="126" spans="1:41" s="104" customFormat="1" ht="13.5">
      <c r="A126" s="269"/>
      <c r="B126" s="224"/>
      <c r="C126" s="227"/>
      <c r="D126" s="227"/>
      <c r="E126" s="230"/>
      <c r="F126" s="78" t="s">
        <v>226</v>
      </c>
      <c r="G126" s="106">
        <v>1</v>
      </c>
      <c r="H126" s="106">
        <v>5</v>
      </c>
      <c r="I126" s="79">
        <v>2</v>
      </c>
      <c r="J126" s="133">
        <v>1.33</v>
      </c>
      <c r="K126" s="214"/>
      <c r="L126" s="132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01"/>
      <c r="X126" s="214"/>
      <c r="Y126" s="214"/>
      <c r="Z126" s="265"/>
      <c r="AA126" s="207"/>
      <c r="AB126" s="209"/>
      <c r="AC126" s="11"/>
      <c r="AD126" s="11"/>
      <c r="AE126" s="11"/>
      <c r="AF126" s="11"/>
      <c r="AG126" s="11"/>
      <c r="AH126" s="1"/>
      <c r="AJ126" s="23"/>
      <c r="AK126" s="23"/>
      <c r="AL126" s="23"/>
      <c r="AM126" s="23"/>
      <c r="AN126" s="23"/>
      <c r="AO126" s="23"/>
    </row>
    <row r="127" spans="1:41" s="104" customFormat="1" ht="13.5">
      <c r="A127" s="269"/>
      <c r="B127" s="224"/>
      <c r="C127" s="227"/>
      <c r="D127" s="227"/>
      <c r="E127" s="230"/>
      <c r="F127" s="78" t="s">
        <v>226</v>
      </c>
      <c r="G127" s="106">
        <v>2</v>
      </c>
      <c r="H127" s="106">
        <v>3</v>
      </c>
      <c r="I127" s="79">
        <v>2</v>
      </c>
      <c r="J127" s="133">
        <v>1.33</v>
      </c>
      <c r="K127" s="214"/>
      <c r="L127" s="132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01"/>
      <c r="X127" s="214"/>
      <c r="Y127" s="214"/>
      <c r="Z127" s="265"/>
      <c r="AA127" s="207"/>
      <c r="AB127" s="209"/>
      <c r="AC127" s="11"/>
      <c r="AD127" s="11"/>
      <c r="AE127" s="11"/>
      <c r="AF127" s="11"/>
      <c r="AG127" s="11"/>
      <c r="AH127" s="1"/>
      <c r="AJ127" s="23"/>
      <c r="AK127" s="23"/>
      <c r="AL127" s="23"/>
      <c r="AM127" s="23"/>
      <c r="AN127" s="23"/>
      <c r="AO127" s="23"/>
    </row>
    <row r="128" spans="1:41" s="104" customFormat="1" ht="13.5">
      <c r="A128" s="269"/>
      <c r="B128" s="224"/>
      <c r="C128" s="227"/>
      <c r="D128" s="227"/>
      <c r="E128" s="230"/>
      <c r="F128" s="78" t="s">
        <v>226</v>
      </c>
      <c r="G128" s="106">
        <v>3</v>
      </c>
      <c r="H128" s="106">
        <v>2</v>
      </c>
      <c r="I128" s="79">
        <v>2</v>
      </c>
      <c r="J128" s="133">
        <v>1.33</v>
      </c>
      <c r="K128" s="214"/>
      <c r="L128" s="132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01"/>
      <c r="X128" s="214"/>
      <c r="Y128" s="214"/>
      <c r="Z128" s="265"/>
      <c r="AA128" s="207"/>
      <c r="AB128" s="209"/>
      <c r="AC128" s="11"/>
      <c r="AD128" s="11"/>
      <c r="AE128" s="11"/>
      <c r="AF128" s="11"/>
      <c r="AG128" s="11"/>
      <c r="AH128" s="1"/>
      <c r="AJ128" s="23"/>
      <c r="AK128" s="23"/>
      <c r="AL128" s="23"/>
      <c r="AM128" s="23"/>
      <c r="AN128" s="23"/>
      <c r="AO128" s="23"/>
    </row>
    <row r="129" spans="1:41" s="104" customFormat="1" ht="13.5">
      <c r="A129" s="269"/>
      <c r="B129" s="224"/>
      <c r="C129" s="227"/>
      <c r="D129" s="227"/>
      <c r="E129" s="230"/>
      <c r="F129" s="78" t="s">
        <v>226</v>
      </c>
      <c r="G129" s="106">
        <v>5</v>
      </c>
      <c r="H129" s="106">
        <v>2</v>
      </c>
      <c r="I129" s="79">
        <v>2</v>
      </c>
      <c r="J129" s="133">
        <v>2</v>
      </c>
      <c r="K129" s="214"/>
      <c r="L129" s="132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01"/>
      <c r="X129" s="214"/>
      <c r="Y129" s="214"/>
      <c r="Z129" s="265"/>
      <c r="AA129" s="207"/>
      <c r="AB129" s="209"/>
      <c r="AC129" s="11"/>
      <c r="AD129" s="11"/>
      <c r="AE129" s="11"/>
      <c r="AF129" s="11"/>
      <c r="AG129" s="11"/>
      <c r="AH129" s="1"/>
      <c r="AJ129" s="23"/>
      <c r="AK129" s="23"/>
      <c r="AL129" s="23"/>
      <c r="AM129" s="23"/>
      <c r="AN129" s="23"/>
      <c r="AO129" s="23"/>
    </row>
    <row r="130" spans="1:41" s="104" customFormat="1" ht="13.5">
      <c r="A130" s="269"/>
      <c r="B130" s="224"/>
      <c r="C130" s="227"/>
      <c r="D130" s="227"/>
      <c r="E130" s="230"/>
      <c r="F130" s="78" t="s">
        <v>275</v>
      </c>
      <c r="G130" s="106">
        <v>6</v>
      </c>
      <c r="H130" s="106">
        <v>1</v>
      </c>
      <c r="I130" s="79">
        <v>2</v>
      </c>
      <c r="J130" s="133">
        <v>0.67</v>
      </c>
      <c r="K130" s="214"/>
      <c r="L130" s="132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01"/>
      <c r="X130" s="214"/>
      <c r="Y130" s="214"/>
      <c r="Z130" s="265"/>
      <c r="AA130" s="207"/>
      <c r="AB130" s="209"/>
      <c r="AC130" s="11"/>
      <c r="AD130" s="11"/>
      <c r="AE130" s="11"/>
      <c r="AF130" s="11"/>
      <c r="AG130" s="11"/>
      <c r="AH130" s="1"/>
      <c r="AJ130" s="23"/>
      <c r="AK130" s="23"/>
      <c r="AL130" s="23"/>
      <c r="AM130" s="23"/>
      <c r="AN130" s="23"/>
      <c r="AO130" s="23"/>
    </row>
    <row r="131" spans="1:67" s="104" customFormat="1" ht="13.5">
      <c r="A131" s="220" t="s">
        <v>244</v>
      </c>
      <c r="B131" s="223" t="s">
        <v>277</v>
      </c>
      <c r="C131" s="226" t="s">
        <v>7</v>
      </c>
      <c r="D131" s="226">
        <v>1</v>
      </c>
      <c r="E131" s="229">
        <v>24</v>
      </c>
      <c r="F131" s="232" t="s">
        <v>124</v>
      </c>
      <c r="G131" s="233"/>
      <c r="H131" s="233"/>
      <c r="I131" s="233"/>
      <c r="J131" s="234"/>
      <c r="K131" s="219">
        <f>SUM(I132:I132)</f>
        <v>0</v>
      </c>
      <c r="L131" s="137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9">
        <f>SUM(L131:V140)</f>
        <v>1</v>
      </c>
      <c r="X131" s="200">
        <f>SUM(K131:V140)</f>
        <v>24.3</v>
      </c>
      <c r="Y131" s="200">
        <v>-0.3000000000000007</v>
      </c>
      <c r="Z131" s="203">
        <f>AA131-X131</f>
        <v>15.7</v>
      </c>
      <c r="AA131" s="206">
        <v>40</v>
      </c>
      <c r="AB131" s="209"/>
      <c r="AC131" s="11"/>
      <c r="AD131" s="11"/>
      <c r="AE131" s="11"/>
      <c r="AF131" s="11"/>
      <c r="AG131" s="11"/>
      <c r="AH131" s="1"/>
      <c r="AJ131" s="23"/>
      <c r="AK131" s="23"/>
      <c r="AL131" s="23"/>
      <c r="AM131" s="23"/>
      <c r="AN131" s="23"/>
      <c r="AO131" s="23"/>
      <c r="AS131" s="1"/>
      <c r="AT131" s="1"/>
      <c r="BO131" s="5"/>
    </row>
    <row r="132" spans="1:46" s="104" customFormat="1" ht="13.5">
      <c r="A132" s="221"/>
      <c r="B132" s="224"/>
      <c r="C132" s="227"/>
      <c r="D132" s="227"/>
      <c r="E132" s="230"/>
      <c r="F132" s="78"/>
      <c r="G132" s="106"/>
      <c r="H132" s="106"/>
      <c r="I132" s="79"/>
      <c r="J132" s="106"/>
      <c r="K132" s="201"/>
      <c r="L132" s="132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01"/>
      <c r="X132" s="214"/>
      <c r="Y132" s="214"/>
      <c r="Z132" s="265"/>
      <c r="AA132" s="207"/>
      <c r="AB132" s="209"/>
      <c r="AC132" s="11"/>
      <c r="AD132" s="11"/>
      <c r="AE132" s="11"/>
      <c r="AF132" s="11"/>
      <c r="AG132" s="11"/>
      <c r="AH132" s="1"/>
      <c r="AJ132" s="23"/>
      <c r="AK132" s="23"/>
      <c r="AL132" s="23"/>
      <c r="AM132" s="23"/>
      <c r="AN132" s="23"/>
      <c r="AO132" s="23"/>
      <c r="AS132" s="1"/>
      <c r="AT132" s="1"/>
    </row>
    <row r="133" spans="1:41" s="104" customFormat="1" ht="13.5">
      <c r="A133" s="221"/>
      <c r="B133" s="224"/>
      <c r="C133" s="227"/>
      <c r="D133" s="227"/>
      <c r="E133" s="230"/>
      <c r="F133" s="210" t="s">
        <v>123</v>
      </c>
      <c r="G133" s="211"/>
      <c r="H133" s="211"/>
      <c r="I133" s="211"/>
      <c r="J133" s="212"/>
      <c r="K133" s="213">
        <f>(H134*J134)+(H135*J135)+(H136*J136)+(H137*J137)+(H138*J138)+(H139*J139)</f>
        <v>23.3</v>
      </c>
      <c r="L133" s="132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01"/>
      <c r="X133" s="214"/>
      <c r="Y133" s="214"/>
      <c r="Z133" s="265"/>
      <c r="AA133" s="207"/>
      <c r="AB133" s="209"/>
      <c r="AC133" s="11"/>
      <c r="AD133" s="11"/>
      <c r="AE133" s="11"/>
      <c r="AF133" s="11"/>
      <c r="AG133" s="11"/>
      <c r="AH133" s="1"/>
      <c r="AJ133" s="23"/>
      <c r="AK133" s="23"/>
      <c r="AL133" s="23"/>
      <c r="AM133" s="23"/>
      <c r="AN133" s="23"/>
      <c r="AO133" s="23"/>
    </row>
    <row r="134" spans="1:41" s="104" customFormat="1" ht="13.5">
      <c r="A134" s="221"/>
      <c r="B134" s="224"/>
      <c r="C134" s="227"/>
      <c r="D134" s="227"/>
      <c r="E134" s="230"/>
      <c r="F134" s="78" t="s">
        <v>245</v>
      </c>
      <c r="G134" s="106">
        <v>1</v>
      </c>
      <c r="H134" s="106">
        <v>5</v>
      </c>
      <c r="I134" s="79">
        <v>2</v>
      </c>
      <c r="J134" s="133">
        <v>1.33</v>
      </c>
      <c r="K134" s="214"/>
      <c r="L134" s="132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01"/>
      <c r="X134" s="214"/>
      <c r="Y134" s="214"/>
      <c r="Z134" s="265"/>
      <c r="AA134" s="207"/>
      <c r="AB134" s="209"/>
      <c r="AC134" s="11"/>
      <c r="AD134" s="11"/>
      <c r="AE134" s="11"/>
      <c r="AF134" s="11"/>
      <c r="AG134" s="11"/>
      <c r="AH134" s="1"/>
      <c r="AJ134" s="23"/>
      <c r="AK134" s="23"/>
      <c r="AL134" s="23"/>
      <c r="AM134" s="23"/>
      <c r="AN134" s="23"/>
      <c r="AO134" s="23"/>
    </row>
    <row r="135" spans="1:41" s="104" customFormat="1" ht="13.5">
      <c r="A135" s="221"/>
      <c r="B135" s="224"/>
      <c r="C135" s="227"/>
      <c r="D135" s="227"/>
      <c r="E135" s="230"/>
      <c r="F135" s="78" t="s">
        <v>245</v>
      </c>
      <c r="G135" s="106">
        <v>2</v>
      </c>
      <c r="H135" s="106">
        <v>4</v>
      </c>
      <c r="I135" s="79">
        <v>2</v>
      </c>
      <c r="J135" s="133">
        <v>1.33</v>
      </c>
      <c r="K135" s="214"/>
      <c r="L135" s="132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01"/>
      <c r="X135" s="214"/>
      <c r="Y135" s="214"/>
      <c r="Z135" s="265"/>
      <c r="AA135" s="207"/>
      <c r="AB135" s="209"/>
      <c r="AC135" s="11"/>
      <c r="AD135" s="11"/>
      <c r="AE135" s="11"/>
      <c r="AF135" s="11"/>
      <c r="AG135" s="11"/>
      <c r="AH135" s="1"/>
      <c r="AJ135" s="23"/>
      <c r="AK135" s="23"/>
      <c r="AL135" s="23"/>
      <c r="AM135" s="23"/>
      <c r="AN135" s="23"/>
      <c r="AO135" s="23"/>
    </row>
    <row r="136" spans="1:41" s="104" customFormat="1" ht="13.5">
      <c r="A136" s="221"/>
      <c r="B136" s="224"/>
      <c r="C136" s="227"/>
      <c r="D136" s="227"/>
      <c r="E136" s="230"/>
      <c r="F136" s="78" t="s">
        <v>245</v>
      </c>
      <c r="G136" s="106">
        <v>3</v>
      </c>
      <c r="H136" s="106">
        <v>1</v>
      </c>
      <c r="I136" s="79">
        <v>2</v>
      </c>
      <c r="J136" s="133">
        <v>1.33</v>
      </c>
      <c r="K136" s="214"/>
      <c r="L136" s="132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01"/>
      <c r="X136" s="214"/>
      <c r="Y136" s="214"/>
      <c r="Z136" s="265"/>
      <c r="AA136" s="207"/>
      <c r="AB136" s="209"/>
      <c r="AC136" s="11"/>
      <c r="AD136" s="11"/>
      <c r="AE136" s="11"/>
      <c r="AF136" s="11"/>
      <c r="AG136" s="11"/>
      <c r="AH136" s="1"/>
      <c r="AJ136" s="23"/>
      <c r="AK136" s="23"/>
      <c r="AL136" s="23"/>
      <c r="AM136" s="23"/>
      <c r="AN136" s="23"/>
      <c r="AO136" s="23"/>
    </row>
    <row r="137" spans="1:41" s="104" customFormat="1" ht="13.5">
      <c r="A137" s="221"/>
      <c r="B137" s="224"/>
      <c r="C137" s="227"/>
      <c r="D137" s="227"/>
      <c r="E137" s="230"/>
      <c r="F137" s="78" t="s">
        <v>245</v>
      </c>
      <c r="G137" s="106">
        <v>4</v>
      </c>
      <c r="H137" s="106">
        <v>2</v>
      </c>
      <c r="I137" s="79">
        <v>2</v>
      </c>
      <c r="J137" s="133">
        <v>2</v>
      </c>
      <c r="K137" s="214"/>
      <c r="L137" s="138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01"/>
      <c r="X137" s="214"/>
      <c r="Y137" s="214"/>
      <c r="Z137" s="265"/>
      <c r="AA137" s="207"/>
      <c r="AB137" s="209"/>
      <c r="AC137" s="11"/>
      <c r="AD137" s="11"/>
      <c r="AE137" s="11"/>
      <c r="AF137" s="11"/>
      <c r="AG137" s="11"/>
      <c r="AH137" s="1"/>
      <c r="AJ137" s="23"/>
      <c r="AK137" s="23"/>
      <c r="AL137" s="23"/>
      <c r="AM137" s="23"/>
      <c r="AN137" s="23"/>
      <c r="AO137" s="23"/>
    </row>
    <row r="138" spans="1:41" s="104" customFormat="1" ht="13.5">
      <c r="A138" s="221"/>
      <c r="B138" s="224"/>
      <c r="C138" s="227"/>
      <c r="D138" s="227"/>
      <c r="E138" s="230"/>
      <c r="F138" s="78" t="s">
        <v>245</v>
      </c>
      <c r="G138" s="106">
        <v>5</v>
      </c>
      <c r="H138" s="106">
        <v>1</v>
      </c>
      <c r="I138" s="79">
        <v>2</v>
      </c>
      <c r="J138" s="133">
        <v>2</v>
      </c>
      <c r="K138" s="214"/>
      <c r="L138" s="138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01"/>
      <c r="X138" s="214"/>
      <c r="Y138" s="214"/>
      <c r="Z138" s="265"/>
      <c r="AA138" s="207"/>
      <c r="AB138" s="209"/>
      <c r="AC138" s="11"/>
      <c r="AD138" s="11"/>
      <c r="AE138" s="11"/>
      <c r="AF138" s="11"/>
      <c r="AG138" s="11"/>
      <c r="AH138" s="1"/>
      <c r="AJ138" s="23"/>
      <c r="AK138" s="23"/>
      <c r="AL138" s="23"/>
      <c r="AM138" s="23"/>
      <c r="AN138" s="23"/>
      <c r="AO138" s="23"/>
    </row>
    <row r="139" spans="1:41" s="104" customFormat="1" ht="13.5">
      <c r="A139" s="221"/>
      <c r="B139" s="224"/>
      <c r="C139" s="227"/>
      <c r="D139" s="227"/>
      <c r="E139" s="230"/>
      <c r="F139" s="78" t="s">
        <v>245</v>
      </c>
      <c r="G139" s="106">
        <v>3</v>
      </c>
      <c r="H139" s="106">
        <v>2</v>
      </c>
      <c r="I139" s="79">
        <v>2</v>
      </c>
      <c r="J139" s="133">
        <v>2</v>
      </c>
      <c r="K139" s="214"/>
      <c r="L139" s="138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01"/>
      <c r="X139" s="214"/>
      <c r="Y139" s="214"/>
      <c r="Z139" s="265"/>
      <c r="AA139" s="207"/>
      <c r="AB139" s="209"/>
      <c r="AC139" s="11"/>
      <c r="AD139" s="11"/>
      <c r="AE139" s="11"/>
      <c r="AF139" s="11"/>
      <c r="AG139" s="11"/>
      <c r="AH139" s="1"/>
      <c r="AJ139" s="23"/>
      <c r="AK139" s="23"/>
      <c r="AL139" s="23"/>
      <c r="AM139" s="23"/>
      <c r="AN139" s="23"/>
      <c r="AO139" s="23"/>
    </row>
    <row r="140" spans="1:41" s="104" customFormat="1" ht="13.5">
      <c r="A140" s="221"/>
      <c r="B140" s="224"/>
      <c r="C140" s="228"/>
      <c r="D140" s="227"/>
      <c r="E140" s="230"/>
      <c r="F140" s="115" t="s">
        <v>276</v>
      </c>
      <c r="G140" s="134"/>
      <c r="H140" s="134">
        <v>30</v>
      </c>
      <c r="I140" s="135"/>
      <c r="J140" s="136"/>
      <c r="K140" s="214"/>
      <c r="L140" s="138">
        <v>1</v>
      </c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01"/>
      <c r="X140" s="214"/>
      <c r="Y140" s="214"/>
      <c r="Z140" s="265"/>
      <c r="AA140" s="207"/>
      <c r="AB140" s="209"/>
      <c r="AC140" s="11"/>
      <c r="AD140" s="11"/>
      <c r="AE140" s="11"/>
      <c r="AF140" s="11"/>
      <c r="AG140" s="11"/>
      <c r="AH140" s="1"/>
      <c r="AJ140" s="23"/>
      <c r="AK140" s="23"/>
      <c r="AL140" s="23"/>
      <c r="AM140" s="23"/>
      <c r="AN140" s="23"/>
      <c r="AO140" s="23"/>
    </row>
    <row r="141" spans="1:67" s="104" customFormat="1" ht="13.5">
      <c r="A141" s="220" t="s">
        <v>282</v>
      </c>
      <c r="B141" s="223" t="s">
        <v>224</v>
      </c>
      <c r="C141" s="226" t="s">
        <v>7</v>
      </c>
      <c r="D141" s="226">
        <v>1</v>
      </c>
      <c r="E141" s="229">
        <v>24</v>
      </c>
      <c r="F141" s="232" t="s">
        <v>124</v>
      </c>
      <c r="G141" s="233"/>
      <c r="H141" s="233"/>
      <c r="I141" s="233"/>
      <c r="J141" s="234"/>
      <c r="K141" s="219">
        <f>SUM(I142)</f>
        <v>2</v>
      </c>
      <c r="L141" s="137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9">
        <f>SUM(L141:V149)</f>
        <v>0</v>
      </c>
      <c r="X141" s="262">
        <f>SUM(K141,K143,W141)</f>
        <v>23.96</v>
      </c>
      <c r="Y141" s="262">
        <v>-0.3000000000000007</v>
      </c>
      <c r="Z141" s="258">
        <f>AA141-X141</f>
        <v>16.04</v>
      </c>
      <c r="AA141" s="206">
        <v>40</v>
      </c>
      <c r="AB141" s="209"/>
      <c r="AC141" s="11"/>
      <c r="AD141" s="11"/>
      <c r="AE141" s="11"/>
      <c r="AF141" s="11"/>
      <c r="AG141" s="11"/>
      <c r="AH141" s="1"/>
      <c r="AJ141" s="23"/>
      <c r="AK141" s="23"/>
      <c r="AL141" s="23"/>
      <c r="AM141" s="23"/>
      <c r="AN141" s="23"/>
      <c r="AO141" s="23"/>
      <c r="AS141" s="1"/>
      <c r="AT141" s="1"/>
      <c r="BO141" s="5"/>
    </row>
    <row r="142" spans="1:46" s="104" customFormat="1" ht="13.5">
      <c r="A142" s="221"/>
      <c r="B142" s="224"/>
      <c r="C142" s="227"/>
      <c r="D142" s="227"/>
      <c r="E142" s="230"/>
      <c r="F142" s="78" t="s">
        <v>278</v>
      </c>
      <c r="G142" s="106"/>
      <c r="H142" s="106">
        <v>13</v>
      </c>
      <c r="I142" s="79">
        <v>2</v>
      </c>
      <c r="J142" s="106"/>
      <c r="K142" s="201"/>
      <c r="L142" s="132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01"/>
      <c r="X142" s="263"/>
      <c r="Y142" s="263"/>
      <c r="Z142" s="259"/>
      <c r="AA142" s="207"/>
      <c r="AB142" s="209"/>
      <c r="AC142" s="11"/>
      <c r="AD142" s="11"/>
      <c r="AE142" s="11"/>
      <c r="AF142" s="11"/>
      <c r="AG142" s="11"/>
      <c r="AH142" s="1"/>
      <c r="AJ142" s="23"/>
      <c r="AK142" s="23"/>
      <c r="AL142" s="23"/>
      <c r="AM142" s="23"/>
      <c r="AN142" s="23"/>
      <c r="AO142" s="23"/>
      <c r="AS142" s="1"/>
      <c r="AT142" s="1"/>
    </row>
    <row r="143" spans="1:41" s="104" customFormat="1" ht="13.5">
      <c r="A143" s="221"/>
      <c r="B143" s="224"/>
      <c r="C143" s="227"/>
      <c r="D143" s="227"/>
      <c r="E143" s="230"/>
      <c r="F143" s="210" t="s">
        <v>123</v>
      </c>
      <c r="G143" s="211"/>
      <c r="H143" s="211"/>
      <c r="I143" s="211"/>
      <c r="J143" s="212"/>
      <c r="K143" s="266">
        <f>(H144*J144)+(H145*J145)+(H146*J146)+(H148*J148)+(H147*J147)+(H149*J149)</f>
        <v>21.96</v>
      </c>
      <c r="L143" s="132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01"/>
      <c r="X143" s="263"/>
      <c r="Y143" s="263"/>
      <c r="Z143" s="259"/>
      <c r="AA143" s="207"/>
      <c r="AB143" s="209"/>
      <c r="AC143" s="11"/>
      <c r="AD143" s="11"/>
      <c r="AE143" s="11"/>
      <c r="AF143" s="11"/>
      <c r="AG143" s="11"/>
      <c r="AH143" s="1"/>
      <c r="AJ143" s="23"/>
      <c r="AK143" s="23"/>
      <c r="AL143" s="23"/>
      <c r="AM143" s="23"/>
      <c r="AN143" s="23"/>
      <c r="AO143" s="23"/>
    </row>
    <row r="144" spans="1:41" s="104" customFormat="1" ht="13.5">
      <c r="A144" s="221"/>
      <c r="B144" s="224"/>
      <c r="C144" s="227"/>
      <c r="D144" s="227"/>
      <c r="E144" s="230"/>
      <c r="F144" s="78" t="s">
        <v>245</v>
      </c>
      <c r="G144" s="106">
        <v>1</v>
      </c>
      <c r="H144" s="106">
        <v>3</v>
      </c>
      <c r="I144" s="79">
        <v>2</v>
      </c>
      <c r="J144" s="133">
        <v>1.33</v>
      </c>
      <c r="K144" s="263"/>
      <c r="L144" s="132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01"/>
      <c r="X144" s="263"/>
      <c r="Y144" s="263"/>
      <c r="Z144" s="259"/>
      <c r="AA144" s="207"/>
      <c r="AB144" s="209"/>
      <c r="AC144" s="11"/>
      <c r="AD144" s="11"/>
      <c r="AE144" s="11"/>
      <c r="AF144" s="11"/>
      <c r="AG144" s="11"/>
      <c r="AH144" s="1"/>
      <c r="AJ144" s="23"/>
      <c r="AK144" s="23"/>
      <c r="AL144" s="23"/>
      <c r="AM144" s="23"/>
      <c r="AN144" s="23"/>
      <c r="AO144" s="23"/>
    </row>
    <row r="145" spans="1:41" s="104" customFormat="1" ht="13.5">
      <c r="A145" s="221"/>
      <c r="B145" s="224"/>
      <c r="C145" s="227"/>
      <c r="D145" s="227"/>
      <c r="E145" s="230"/>
      <c r="F145" s="78" t="s">
        <v>245</v>
      </c>
      <c r="G145" s="106">
        <v>2</v>
      </c>
      <c r="H145" s="106">
        <v>5</v>
      </c>
      <c r="I145" s="79">
        <v>2</v>
      </c>
      <c r="J145" s="133">
        <v>1.33</v>
      </c>
      <c r="K145" s="263"/>
      <c r="L145" s="132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01"/>
      <c r="X145" s="263"/>
      <c r="Y145" s="263"/>
      <c r="Z145" s="259"/>
      <c r="AA145" s="207"/>
      <c r="AB145" s="209"/>
      <c r="AC145" s="11"/>
      <c r="AD145" s="11"/>
      <c r="AE145" s="11"/>
      <c r="AF145" s="11"/>
      <c r="AG145" s="11"/>
      <c r="AH145" s="1"/>
      <c r="AJ145" s="23"/>
      <c r="AK145" s="23"/>
      <c r="AL145" s="23"/>
      <c r="AM145" s="23"/>
      <c r="AN145" s="23"/>
      <c r="AO145" s="23"/>
    </row>
    <row r="146" spans="1:41" s="104" customFormat="1" ht="13.5">
      <c r="A146" s="221"/>
      <c r="B146" s="224"/>
      <c r="C146" s="227"/>
      <c r="D146" s="227"/>
      <c r="E146" s="230"/>
      <c r="F146" s="78" t="s">
        <v>245</v>
      </c>
      <c r="G146" s="106">
        <v>3</v>
      </c>
      <c r="H146" s="106">
        <v>4</v>
      </c>
      <c r="I146" s="79">
        <v>2</v>
      </c>
      <c r="J146" s="133">
        <v>1.33</v>
      </c>
      <c r="K146" s="263"/>
      <c r="L146" s="132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01"/>
      <c r="X146" s="263"/>
      <c r="Y146" s="263"/>
      <c r="Z146" s="259"/>
      <c r="AA146" s="207"/>
      <c r="AB146" s="209"/>
      <c r="AC146" s="11"/>
      <c r="AD146" s="11"/>
      <c r="AE146" s="11"/>
      <c r="AF146" s="11"/>
      <c r="AG146" s="11"/>
      <c r="AH146" s="1"/>
      <c r="AJ146" s="23"/>
      <c r="AK146" s="23"/>
      <c r="AL146" s="23"/>
      <c r="AM146" s="23"/>
      <c r="AN146" s="23"/>
      <c r="AO146" s="23"/>
    </row>
    <row r="147" spans="1:41" s="104" customFormat="1" ht="13.5">
      <c r="A147" s="221"/>
      <c r="B147" s="224"/>
      <c r="C147" s="227"/>
      <c r="D147" s="227"/>
      <c r="E147" s="230"/>
      <c r="F147" s="78" t="s">
        <v>245</v>
      </c>
      <c r="G147" s="106">
        <v>4</v>
      </c>
      <c r="H147" s="106">
        <v>3</v>
      </c>
      <c r="I147" s="79">
        <v>2</v>
      </c>
      <c r="J147" s="133">
        <v>2</v>
      </c>
      <c r="K147" s="263"/>
      <c r="L147" s="132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01"/>
      <c r="X147" s="263"/>
      <c r="Y147" s="263"/>
      <c r="Z147" s="259"/>
      <c r="AA147" s="207"/>
      <c r="AB147" s="209"/>
      <c r="AC147" s="11"/>
      <c r="AD147" s="11"/>
      <c r="AE147" s="11"/>
      <c r="AF147" s="11"/>
      <c r="AG147" s="11"/>
      <c r="AH147" s="1"/>
      <c r="AJ147" s="23"/>
      <c r="AK147" s="23"/>
      <c r="AL147" s="23"/>
      <c r="AM147" s="23"/>
      <c r="AN147" s="23"/>
      <c r="AO147" s="23"/>
    </row>
    <row r="148" spans="1:41" s="104" customFormat="1" ht="13.5">
      <c r="A148" s="221"/>
      <c r="B148" s="224"/>
      <c r="C148" s="227"/>
      <c r="D148" s="227"/>
      <c r="E148" s="230"/>
      <c r="F148" s="78" t="s">
        <v>245</v>
      </c>
      <c r="G148" s="106">
        <v>5</v>
      </c>
      <c r="H148" s="106">
        <v>0</v>
      </c>
      <c r="I148" s="79">
        <v>2</v>
      </c>
      <c r="J148" s="133">
        <v>2</v>
      </c>
      <c r="K148" s="263"/>
      <c r="L148" s="132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01"/>
      <c r="X148" s="263"/>
      <c r="Y148" s="263"/>
      <c r="Z148" s="259"/>
      <c r="AA148" s="207"/>
      <c r="AB148" s="209"/>
      <c r="AC148" s="11"/>
      <c r="AD148" s="11"/>
      <c r="AE148" s="11"/>
      <c r="AF148" s="11"/>
      <c r="AG148" s="11"/>
      <c r="AH148" s="1"/>
      <c r="AJ148" s="23"/>
      <c r="AK148" s="23"/>
      <c r="AL148" s="23"/>
      <c r="AM148" s="23"/>
      <c r="AN148" s="23"/>
      <c r="AO148" s="23"/>
    </row>
    <row r="149" spans="1:41" s="104" customFormat="1" ht="13.5">
      <c r="A149" s="222"/>
      <c r="B149" s="225"/>
      <c r="C149" s="228"/>
      <c r="D149" s="228"/>
      <c r="E149" s="231"/>
      <c r="F149" s="78" t="s">
        <v>245</v>
      </c>
      <c r="G149" s="106">
        <v>6</v>
      </c>
      <c r="H149" s="106">
        <v>0</v>
      </c>
      <c r="I149" s="79">
        <v>2</v>
      </c>
      <c r="J149" s="133">
        <v>2</v>
      </c>
      <c r="K149" s="264"/>
      <c r="L149" s="139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02"/>
      <c r="X149" s="264"/>
      <c r="Y149" s="264"/>
      <c r="Z149" s="260"/>
      <c r="AA149" s="208"/>
      <c r="AB149" s="209"/>
      <c r="AC149" s="11"/>
      <c r="AD149" s="11"/>
      <c r="AE149" s="11"/>
      <c r="AF149" s="11"/>
      <c r="AG149" s="11"/>
      <c r="AH149" s="1"/>
      <c r="AJ149" s="23"/>
      <c r="AK149" s="23"/>
      <c r="AL149" s="23"/>
      <c r="AM149" s="23"/>
      <c r="AN149" s="23"/>
      <c r="AO149" s="23"/>
    </row>
    <row r="150" spans="1:67" s="104" customFormat="1" ht="13.5">
      <c r="A150" s="220" t="s">
        <v>246</v>
      </c>
      <c r="B150" s="223" t="s">
        <v>224</v>
      </c>
      <c r="C150" s="226" t="s">
        <v>7</v>
      </c>
      <c r="D150" s="226">
        <v>1</v>
      </c>
      <c r="E150" s="229">
        <v>22</v>
      </c>
      <c r="F150" s="232" t="s">
        <v>124</v>
      </c>
      <c r="G150" s="233"/>
      <c r="H150" s="233"/>
      <c r="I150" s="233"/>
      <c r="J150" s="234"/>
      <c r="K150" s="219">
        <f>SUM(J150:J151)</f>
        <v>0</v>
      </c>
      <c r="L150" s="137"/>
      <c r="M150" s="216"/>
      <c r="N150" s="216"/>
      <c r="O150" s="216"/>
      <c r="P150" s="216"/>
      <c r="Q150" s="216"/>
      <c r="R150" s="216">
        <v>20</v>
      </c>
      <c r="S150" s="216"/>
      <c r="T150" s="216"/>
      <c r="U150" s="216"/>
      <c r="V150" s="216"/>
      <c r="W150" s="219">
        <v>20</v>
      </c>
      <c r="X150" s="262">
        <v>12</v>
      </c>
      <c r="Y150" s="200">
        <f>SUM(X141-E141)</f>
        <v>-0.03999999999999915</v>
      </c>
      <c r="Z150" s="203">
        <v>8</v>
      </c>
      <c r="AA150" s="206">
        <v>40</v>
      </c>
      <c r="AB150" s="209"/>
      <c r="AC150" s="11"/>
      <c r="AD150" s="11"/>
      <c r="AE150" s="11"/>
      <c r="AF150" s="11"/>
      <c r="AG150" s="11"/>
      <c r="AH150" s="1"/>
      <c r="AJ150" s="23"/>
      <c r="AK150" s="23"/>
      <c r="AL150" s="23"/>
      <c r="AM150" s="23"/>
      <c r="AN150" s="23"/>
      <c r="AO150" s="23"/>
      <c r="AS150" s="1"/>
      <c r="AT150" s="1"/>
      <c r="BO150" s="5"/>
    </row>
    <row r="151" spans="1:46" s="104" customFormat="1" ht="13.5">
      <c r="A151" s="221"/>
      <c r="B151" s="224"/>
      <c r="C151" s="227"/>
      <c r="D151" s="227"/>
      <c r="E151" s="230"/>
      <c r="F151" s="78"/>
      <c r="G151" s="131"/>
      <c r="H151" s="106"/>
      <c r="I151" s="106"/>
      <c r="J151" s="106"/>
      <c r="K151" s="201"/>
      <c r="L151" s="132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01"/>
      <c r="X151" s="201"/>
      <c r="Y151" s="201"/>
      <c r="Z151" s="204"/>
      <c r="AA151" s="207"/>
      <c r="AB151" s="209"/>
      <c r="AC151" s="11"/>
      <c r="AD151" s="11"/>
      <c r="AE151" s="11"/>
      <c r="AF151" s="11"/>
      <c r="AG151" s="11"/>
      <c r="AH151" s="1"/>
      <c r="AJ151" s="23"/>
      <c r="AK151" s="23"/>
      <c r="AL151" s="23"/>
      <c r="AM151" s="23"/>
      <c r="AN151" s="23"/>
      <c r="AO151" s="23"/>
      <c r="AS151" s="1"/>
      <c r="AT151" s="1"/>
    </row>
    <row r="152" spans="1:41" s="104" customFormat="1" ht="13.5">
      <c r="A152" s="221"/>
      <c r="B152" s="224"/>
      <c r="C152" s="227"/>
      <c r="D152" s="227"/>
      <c r="E152" s="230"/>
      <c r="F152" s="210" t="s">
        <v>123</v>
      </c>
      <c r="G152" s="211"/>
      <c r="H152" s="211"/>
      <c r="I152" s="211"/>
      <c r="J152" s="212"/>
      <c r="K152" s="266">
        <f>SUM(H153*J153)+(H154*J154)+(H155*J155)+(H156*J156)+(H157*J157)+(H158*J158)</f>
        <v>10.65</v>
      </c>
      <c r="L152" s="132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01"/>
      <c r="X152" s="201"/>
      <c r="Y152" s="201"/>
      <c r="Z152" s="204"/>
      <c r="AA152" s="207"/>
      <c r="AB152" s="209"/>
      <c r="AC152" s="11"/>
      <c r="AD152" s="11"/>
      <c r="AE152" s="11"/>
      <c r="AF152" s="11"/>
      <c r="AG152" s="11"/>
      <c r="AH152" s="1"/>
      <c r="AJ152" s="23"/>
      <c r="AK152" s="23"/>
      <c r="AL152" s="23"/>
      <c r="AM152" s="23"/>
      <c r="AN152" s="23"/>
      <c r="AO152" s="23"/>
    </row>
    <row r="153" spans="1:41" s="104" customFormat="1" ht="13.5">
      <c r="A153" s="221"/>
      <c r="B153" s="224"/>
      <c r="C153" s="227"/>
      <c r="D153" s="227"/>
      <c r="E153" s="230"/>
      <c r="F153" s="78" t="s">
        <v>232</v>
      </c>
      <c r="G153" s="106">
        <v>1</v>
      </c>
      <c r="H153" s="106">
        <v>2</v>
      </c>
      <c r="I153" s="79">
        <v>2</v>
      </c>
      <c r="J153" s="109">
        <v>1.33</v>
      </c>
      <c r="K153" s="263"/>
      <c r="L153" s="132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01"/>
      <c r="X153" s="201"/>
      <c r="Y153" s="201"/>
      <c r="Z153" s="204"/>
      <c r="AA153" s="207"/>
      <c r="AB153" s="209"/>
      <c r="AC153" s="11"/>
      <c r="AD153" s="11"/>
      <c r="AE153" s="11"/>
      <c r="AF153" s="11"/>
      <c r="AG153" s="11"/>
      <c r="AH153" s="1"/>
      <c r="AJ153" s="23"/>
      <c r="AK153" s="23"/>
      <c r="AL153" s="23"/>
      <c r="AM153" s="23"/>
      <c r="AN153" s="23"/>
      <c r="AO153" s="23"/>
    </row>
    <row r="154" spans="1:41" s="104" customFormat="1" ht="13.5">
      <c r="A154" s="221"/>
      <c r="B154" s="224"/>
      <c r="C154" s="227"/>
      <c r="D154" s="227"/>
      <c r="E154" s="230"/>
      <c r="F154" s="78" t="s">
        <v>232</v>
      </c>
      <c r="G154" s="106">
        <v>2</v>
      </c>
      <c r="H154" s="106">
        <v>1</v>
      </c>
      <c r="I154" s="79">
        <v>2</v>
      </c>
      <c r="J154" s="109">
        <v>1.33</v>
      </c>
      <c r="K154" s="263"/>
      <c r="L154" s="132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01"/>
      <c r="X154" s="201"/>
      <c r="Y154" s="201"/>
      <c r="Z154" s="204"/>
      <c r="AA154" s="207"/>
      <c r="AB154" s="209"/>
      <c r="AC154" s="11"/>
      <c r="AD154" s="11"/>
      <c r="AE154" s="11"/>
      <c r="AF154" s="11"/>
      <c r="AG154" s="11"/>
      <c r="AH154" s="1"/>
      <c r="AJ154" s="23"/>
      <c r="AK154" s="23"/>
      <c r="AL154" s="23"/>
      <c r="AM154" s="23"/>
      <c r="AN154" s="23"/>
      <c r="AO154" s="23"/>
    </row>
    <row r="155" spans="1:41" s="104" customFormat="1" ht="13.5">
      <c r="A155" s="221"/>
      <c r="B155" s="224"/>
      <c r="C155" s="227"/>
      <c r="D155" s="227"/>
      <c r="E155" s="230"/>
      <c r="F155" s="78" t="s">
        <v>232</v>
      </c>
      <c r="G155" s="106">
        <v>3</v>
      </c>
      <c r="H155" s="106">
        <v>2</v>
      </c>
      <c r="I155" s="79">
        <v>2</v>
      </c>
      <c r="J155" s="109">
        <v>1.33</v>
      </c>
      <c r="K155" s="263"/>
      <c r="L155" s="132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01"/>
      <c r="X155" s="201"/>
      <c r="Y155" s="201"/>
      <c r="Z155" s="204"/>
      <c r="AA155" s="207"/>
      <c r="AB155" s="209"/>
      <c r="AC155" s="11"/>
      <c r="AD155" s="11"/>
      <c r="AE155" s="11"/>
      <c r="AF155" s="11"/>
      <c r="AG155" s="11"/>
      <c r="AH155" s="1"/>
      <c r="AJ155" s="23"/>
      <c r="AK155" s="23"/>
      <c r="AL155" s="23"/>
      <c r="AM155" s="23"/>
      <c r="AN155" s="23"/>
      <c r="AO155" s="23"/>
    </row>
    <row r="156" spans="1:41" s="104" customFormat="1" ht="13.5">
      <c r="A156" s="221"/>
      <c r="B156" s="224"/>
      <c r="C156" s="227"/>
      <c r="D156" s="227"/>
      <c r="E156" s="230"/>
      <c r="F156" s="78" t="s">
        <v>232</v>
      </c>
      <c r="G156" s="106">
        <v>4</v>
      </c>
      <c r="H156" s="106">
        <v>0</v>
      </c>
      <c r="I156" s="79">
        <v>2</v>
      </c>
      <c r="J156" s="109">
        <v>2</v>
      </c>
      <c r="K156" s="263"/>
      <c r="L156" s="132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01"/>
      <c r="X156" s="201"/>
      <c r="Y156" s="201"/>
      <c r="Z156" s="204"/>
      <c r="AA156" s="207"/>
      <c r="AB156" s="209"/>
      <c r="AC156" s="11"/>
      <c r="AD156" s="11"/>
      <c r="AE156" s="11"/>
      <c r="AF156" s="11"/>
      <c r="AG156" s="11"/>
      <c r="AH156" s="1"/>
      <c r="AJ156" s="23"/>
      <c r="AK156" s="23"/>
      <c r="AL156" s="23"/>
      <c r="AM156" s="23"/>
      <c r="AN156" s="23"/>
      <c r="AO156" s="23"/>
    </row>
    <row r="157" spans="1:41" s="104" customFormat="1" ht="13.5">
      <c r="A157" s="221"/>
      <c r="B157" s="224"/>
      <c r="C157" s="227"/>
      <c r="D157" s="227"/>
      <c r="E157" s="230"/>
      <c r="F157" s="78" t="s">
        <v>232</v>
      </c>
      <c r="G157" s="106">
        <v>5</v>
      </c>
      <c r="H157" s="106">
        <v>2</v>
      </c>
      <c r="I157" s="79">
        <v>2</v>
      </c>
      <c r="J157" s="109">
        <v>2</v>
      </c>
      <c r="K157" s="263"/>
      <c r="L157" s="132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01"/>
      <c r="X157" s="201"/>
      <c r="Y157" s="201"/>
      <c r="Z157" s="204"/>
      <c r="AA157" s="207"/>
      <c r="AB157" s="209"/>
      <c r="AC157" s="11"/>
      <c r="AD157" s="11"/>
      <c r="AE157" s="11"/>
      <c r="AF157" s="11"/>
      <c r="AG157" s="11"/>
      <c r="AH157" s="1"/>
      <c r="AJ157" s="23"/>
      <c r="AK157" s="23"/>
      <c r="AL157" s="23"/>
      <c r="AM157" s="23"/>
      <c r="AN157" s="23"/>
      <c r="AO157" s="23"/>
    </row>
    <row r="158" spans="1:41" s="104" customFormat="1" ht="13.5">
      <c r="A158" s="221"/>
      <c r="B158" s="224"/>
      <c r="C158" s="227"/>
      <c r="D158" s="227"/>
      <c r="E158" s="230"/>
      <c r="F158" s="78" t="s">
        <v>232</v>
      </c>
      <c r="G158" s="111">
        <v>6</v>
      </c>
      <c r="H158" s="111">
        <v>0</v>
      </c>
      <c r="I158" s="112">
        <v>2</v>
      </c>
      <c r="J158" s="113">
        <v>2</v>
      </c>
      <c r="K158" s="263"/>
      <c r="L158" s="132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01"/>
      <c r="X158" s="201"/>
      <c r="Y158" s="201"/>
      <c r="Z158" s="204"/>
      <c r="AA158" s="207"/>
      <c r="AB158" s="209"/>
      <c r="AC158" s="11"/>
      <c r="AD158" s="11"/>
      <c r="AE158" s="11"/>
      <c r="AF158" s="11"/>
      <c r="AG158" s="11"/>
      <c r="AH158" s="1"/>
      <c r="AJ158" s="23"/>
      <c r="AK158" s="23"/>
      <c r="AL158" s="23"/>
      <c r="AM158" s="23"/>
      <c r="AN158" s="23"/>
      <c r="AO158" s="23"/>
    </row>
    <row r="159" spans="1:41" s="104" customFormat="1" ht="13.5">
      <c r="A159" s="222"/>
      <c r="B159" s="225"/>
      <c r="C159" s="228"/>
      <c r="D159" s="228"/>
      <c r="E159" s="231"/>
      <c r="F159" s="130" t="s">
        <v>217</v>
      </c>
      <c r="G159" s="116" t="s">
        <v>234</v>
      </c>
      <c r="H159" s="117">
        <v>31</v>
      </c>
      <c r="I159" s="118"/>
      <c r="J159" s="119"/>
      <c r="K159" s="264"/>
      <c r="L159" s="139">
        <v>1</v>
      </c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02"/>
      <c r="X159" s="202"/>
      <c r="Y159" s="202"/>
      <c r="Z159" s="205"/>
      <c r="AA159" s="208"/>
      <c r="AB159" s="209"/>
      <c r="AC159" s="11"/>
      <c r="AD159" s="11"/>
      <c r="AE159" s="11"/>
      <c r="AF159" s="11"/>
      <c r="AG159" s="11"/>
      <c r="AH159" s="1"/>
      <c r="AJ159" s="23"/>
      <c r="AK159" s="23"/>
      <c r="AL159" s="23"/>
      <c r="AM159" s="23"/>
      <c r="AN159" s="23"/>
      <c r="AO159" s="23"/>
    </row>
    <row r="160" spans="1:67" s="104" customFormat="1" ht="13.5">
      <c r="A160" s="220" t="s">
        <v>248</v>
      </c>
      <c r="B160" s="223" t="s">
        <v>249</v>
      </c>
      <c r="C160" s="226" t="s">
        <v>7</v>
      </c>
      <c r="D160" s="226">
        <v>1</v>
      </c>
      <c r="E160" s="229">
        <v>24</v>
      </c>
      <c r="F160" s="232" t="s">
        <v>124</v>
      </c>
      <c r="G160" s="233"/>
      <c r="H160" s="233"/>
      <c r="I160" s="233"/>
      <c r="J160" s="234"/>
      <c r="K160" s="219">
        <f>SUM(I161)</f>
        <v>0</v>
      </c>
      <c r="L160" s="137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9">
        <f>SUM(L160:V169)</f>
        <v>0</v>
      </c>
      <c r="X160" s="262">
        <f>SUM(K160,K162,W160)</f>
        <v>23.29</v>
      </c>
      <c r="Y160" s="200">
        <f>SUM(X160-E160)</f>
        <v>-0.7100000000000009</v>
      </c>
      <c r="Z160" s="203">
        <f>AA160-X160</f>
        <v>16.71</v>
      </c>
      <c r="AA160" s="206">
        <v>40</v>
      </c>
      <c r="AB160" s="209"/>
      <c r="AC160" s="11"/>
      <c r="AD160" s="11"/>
      <c r="AE160" s="11"/>
      <c r="AF160" s="11"/>
      <c r="AG160" s="11"/>
      <c r="AH160" s="1"/>
      <c r="AJ160" s="23"/>
      <c r="AK160" s="23"/>
      <c r="AL160" s="23"/>
      <c r="AM160" s="23"/>
      <c r="AN160" s="23"/>
      <c r="AO160" s="23"/>
      <c r="AS160" s="1"/>
      <c r="AT160" s="1"/>
      <c r="BO160" s="5"/>
    </row>
    <row r="161" spans="1:46" s="104" customFormat="1" ht="13.5">
      <c r="A161" s="221"/>
      <c r="B161" s="224"/>
      <c r="C161" s="227"/>
      <c r="D161" s="227"/>
      <c r="E161" s="230"/>
      <c r="F161" s="78"/>
      <c r="G161" s="131"/>
      <c r="H161" s="106"/>
      <c r="I161" s="106"/>
      <c r="J161" s="106"/>
      <c r="K161" s="201"/>
      <c r="L161" s="132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01"/>
      <c r="X161" s="263"/>
      <c r="Y161" s="214"/>
      <c r="Z161" s="265"/>
      <c r="AA161" s="207"/>
      <c r="AB161" s="209"/>
      <c r="AC161" s="11"/>
      <c r="AD161" s="11"/>
      <c r="AE161" s="11"/>
      <c r="AF161" s="11"/>
      <c r="AG161" s="11"/>
      <c r="AH161" s="1"/>
      <c r="AJ161" s="23"/>
      <c r="AK161" s="23"/>
      <c r="AL161" s="23"/>
      <c r="AM161" s="23"/>
      <c r="AN161" s="23"/>
      <c r="AO161" s="23"/>
      <c r="AS161" s="1"/>
      <c r="AT161" s="1"/>
    </row>
    <row r="162" spans="1:41" s="104" customFormat="1" ht="13.5">
      <c r="A162" s="221"/>
      <c r="B162" s="224"/>
      <c r="C162" s="227"/>
      <c r="D162" s="227"/>
      <c r="E162" s="230"/>
      <c r="F162" s="210" t="s">
        <v>123</v>
      </c>
      <c r="G162" s="211"/>
      <c r="H162" s="211"/>
      <c r="I162" s="211"/>
      <c r="J162" s="212"/>
      <c r="K162" s="213">
        <f>(H163*J163)+(H164*J164)+(H165*J165)+(H166*J166)+(H167*J167)+(H168*J168)</f>
        <v>23.29</v>
      </c>
      <c r="L162" s="132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01"/>
      <c r="X162" s="263"/>
      <c r="Y162" s="214"/>
      <c r="Z162" s="265"/>
      <c r="AA162" s="207"/>
      <c r="AB162" s="209"/>
      <c r="AC162" s="11"/>
      <c r="AD162" s="11"/>
      <c r="AE162" s="11"/>
      <c r="AF162" s="11"/>
      <c r="AG162" s="11"/>
      <c r="AH162" s="1"/>
      <c r="AJ162" s="23"/>
      <c r="AK162" s="23"/>
      <c r="AL162" s="23"/>
      <c r="AM162" s="23"/>
      <c r="AN162" s="23"/>
      <c r="AO162" s="23"/>
    </row>
    <row r="163" spans="1:41" s="104" customFormat="1" ht="13.5">
      <c r="A163" s="221"/>
      <c r="B163" s="224"/>
      <c r="C163" s="227"/>
      <c r="D163" s="227"/>
      <c r="E163" s="230"/>
      <c r="F163" s="78" t="s">
        <v>250</v>
      </c>
      <c r="G163" s="106">
        <v>1</v>
      </c>
      <c r="H163" s="106">
        <v>6</v>
      </c>
      <c r="I163" s="79">
        <v>2</v>
      </c>
      <c r="J163" s="133">
        <v>1.33</v>
      </c>
      <c r="K163" s="214"/>
      <c r="L163" s="132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01"/>
      <c r="X163" s="263"/>
      <c r="Y163" s="214"/>
      <c r="Z163" s="265"/>
      <c r="AA163" s="207"/>
      <c r="AB163" s="209"/>
      <c r="AC163" s="11"/>
      <c r="AD163" s="11"/>
      <c r="AE163" s="11"/>
      <c r="AF163" s="11"/>
      <c r="AG163" s="11"/>
      <c r="AH163" s="1"/>
      <c r="AJ163" s="23"/>
      <c r="AK163" s="23"/>
      <c r="AL163" s="23"/>
      <c r="AM163" s="23"/>
      <c r="AN163" s="23"/>
      <c r="AO163" s="23"/>
    </row>
    <row r="164" spans="1:41" s="104" customFormat="1" ht="13.5">
      <c r="A164" s="221"/>
      <c r="B164" s="224"/>
      <c r="C164" s="227"/>
      <c r="D164" s="227"/>
      <c r="E164" s="230"/>
      <c r="F164" s="78" t="s">
        <v>250</v>
      </c>
      <c r="G164" s="106">
        <v>2</v>
      </c>
      <c r="H164" s="106">
        <v>4</v>
      </c>
      <c r="I164" s="79">
        <v>2</v>
      </c>
      <c r="J164" s="133">
        <v>1.33</v>
      </c>
      <c r="K164" s="214"/>
      <c r="L164" s="132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01"/>
      <c r="X164" s="263"/>
      <c r="Y164" s="214"/>
      <c r="Z164" s="265"/>
      <c r="AA164" s="207"/>
      <c r="AB164" s="209"/>
      <c r="AC164" s="11"/>
      <c r="AD164" s="11"/>
      <c r="AE164" s="11"/>
      <c r="AF164" s="11"/>
      <c r="AG164" s="11"/>
      <c r="AH164" s="1"/>
      <c r="AJ164" s="23"/>
      <c r="AK164" s="23"/>
      <c r="AL164" s="23"/>
      <c r="AM164" s="23"/>
      <c r="AN164" s="23"/>
      <c r="AO164" s="23"/>
    </row>
    <row r="165" spans="1:41" s="104" customFormat="1" ht="13.5">
      <c r="A165" s="221"/>
      <c r="B165" s="224"/>
      <c r="C165" s="227"/>
      <c r="D165" s="227"/>
      <c r="E165" s="230"/>
      <c r="F165" s="78" t="s">
        <v>250</v>
      </c>
      <c r="G165" s="106">
        <v>3</v>
      </c>
      <c r="H165" s="106">
        <v>3</v>
      </c>
      <c r="I165" s="79">
        <v>2</v>
      </c>
      <c r="J165" s="133">
        <v>1.33</v>
      </c>
      <c r="K165" s="214"/>
      <c r="L165" s="132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01"/>
      <c r="X165" s="263"/>
      <c r="Y165" s="214"/>
      <c r="Z165" s="265"/>
      <c r="AA165" s="207"/>
      <c r="AB165" s="209"/>
      <c r="AC165" s="11"/>
      <c r="AD165" s="11"/>
      <c r="AE165" s="11"/>
      <c r="AF165" s="11"/>
      <c r="AG165" s="11"/>
      <c r="AH165" s="1"/>
      <c r="AJ165" s="23"/>
      <c r="AK165" s="23"/>
      <c r="AL165" s="23"/>
      <c r="AM165" s="23"/>
      <c r="AN165" s="23"/>
      <c r="AO165" s="23"/>
    </row>
    <row r="166" spans="1:41" s="104" customFormat="1" ht="13.5">
      <c r="A166" s="221"/>
      <c r="B166" s="224"/>
      <c r="C166" s="227"/>
      <c r="D166" s="227"/>
      <c r="E166" s="230"/>
      <c r="F166" s="78" t="s">
        <v>250</v>
      </c>
      <c r="G166" s="106">
        <v>4</v>
      </c>
      <c r="H166" s="106">
        <v>0</v>
      </c>
      <c r="I166" s="79">
        <v>2</v>
      </c>
      <c r="J166" s="133">
        <v>2</v>
      </c>
      <c r="K166" s="214"/>
      <c r="L166" s="132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01"/>
      <c r="X166" s="263"/>
      <c r="Y166" s="214"/>
      <c r="Z166" s="265"/>
      <c r="AA166" s="207"/>
      <c r="AB166" s="209"/>
      <c r="AC166" s="11"/>
      <c r="AD166" s="11"/>
      <c r="AE166" s="11"/>
      <c r="AF166" s="11"/>
      <c r="AG166" s="11"/>
      <c r="AH166" s="1"/>
      <c r="AJ166" s="23"/>
      <c r="AK166" s="23"/>
      <c r="AL166" s="23"/>
      <c r="AM166" s="23"/>
      <c r="AN166" s="23"/>
      <c r="AO166" s="23"/>
    </row>
    <row r="167" spans="1:41" s="104" customFormat="1" ht="13.5">
      <c r="A167" s="221"/>
      <c r="B167" s="224"/>
      <c r="C167" s="227"/>
      <c r="D167" s="227"/>
      <c r="E167" s="230"/>
      <c r="F167" s="78" t="s">
        <v>250</v>
      </c>
      <c r="G167" s="106">
        <v>5</v>
      </c>
      <c r="H167" s="106">
        <v>1</v>
      </c>
      <c r="I167" s="79">
        <v>2</v>
      </c>
      <c r="J167" s="133">
        <v>2</v>
      </c>
      <c r="K167" s="214"/>
      <c r="L167" s="132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01"/>
      <c r="X167" s="263"/>
      <c r="Y167" s="214"/>
      <c r="Z167" s="265"/>
      <c r="AA167" s="207"/>
      <c r="AB167" s="209"/>
      <c r="AC167" s="11"/>
      <c r="AD167" s="11"/>
      <c r="AE167" s="11"/>
      <c r="AF167" s="11"/>
      <c r="AG167" s="11"/>
      <c r="AH167" s="1"/>
      <c r="AJ167" s="23"/>
      <c r="AK167" s="23"/>
      <c r="AL167" s="23"/>
      <c r="AM167" s="23"/>
      <c r="AN167" s="23"/>
      <c r="AO167" s="23"/>
    </row>
    <row r="168" spans="1:41" s="104" customFormat="1" ht="13.5">
      <c r="A168" s="221"/>
      <c r="B168" s="224"/>
      <c r="C168" s="227"/>
      <c r="D168" s="227"/>
      <c r="E168" s="230"/>
      <c r="F168" s="78" t="s">
        <v>250</v>
      </c>
      <c r="G168" s="106">
        <v>6</v>
      </c>
      <c r="H168" s="106">
        <v>2</v>
      </c>
      <c r="I168" s="79">
        <v>2</v>
      </c>
      <c r="J168" s="133">
        <v>2</v>
      </c>
      <c r="K168" s="214"/>
      <c r="L168" s="132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01"/>
      <c r="X168" s="263"/>
      <c r="Y168" s="214"/>
      <c r="Z168" s="265"/>
      <c r="AA168" s="207"/>
      <c r="AB168" s="209"/>
      <c r="AC168" s="11"/>
      <c r="AD168" s="11"/>
      <c r="AE168" s="11"/>
      <c r="AF168" s="11"/>
      <c r="AG168" s="11"/>
      <c r="AH168" s="1"/>
      <c r="AJ168" s="23"/>
      <c r="AK168" s="23"/>
      <c r="AL168" s="23"/>
      <c r="AM168" s="23"/>
      <c r="AN168" s="23"/>
      <c r="AO168" s="23"/>
    </row>
    <row r="169" spans="1:41" s="104" customFormat="1" ht="13.5">
      <c r="A169" s="221"/>
      <c r="B169" s="224"/>
      <c r="C169" s="228"/>
      <c r="D169" s="228"/>
      <c r="E169" s="231"/>
      <c r="F169" s="78"/>
      <c r="G169" s="106"/>
      <c r="H169" s="106"/>
      <c r="I169" s="79"/>
      <c r="J169" s="133"/>
      <c r="K169" s="215"/>
      <c r="L169" s="139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02"/>
      <c r="X169" s="264"/>
      <c r="Y169" s="215"/>
      <c r="Z169" s="265"/>
      <c r="AA169" s="208"/>
      <c r="AB169" s="209"/>
      <c r="AC169" s="11"/>
      <c r="AD169" s="11"/>
      <c r="AE169" s="11"/>
      <c r="AF169" s="11"/>
      <c r="AG169" s="11"/>
      <c r="AH169" s="1"/>
      <c r="AJ169" s="23"/>
      <c r="AK169" s="23"/>
      <c r="AL169" s="23"/>
      <c r="AM169" s="23"/>
      <c r="AN169" s="23"/>
      <c r="AO169" s="23"/>
    </row>
    <row r="170" spans="1:67" s="104" customFormat="1" ht="13.5">
      <c r="A170" s="220" t="s">
        <v>251</v>
      </c>
      <c r="B170" s="223" t="s">
        <v>224</v>
      </c>
      <c r="C170" s="226" t="s">
        <v>7</v>
      </c>
      <c r="D170" s="226">
        <v>1</v>
      </c>
      <c r="E170" s="229">
        <v>24</v>
      </c>
      <c r="F170" s="232" t="s">
        <v>124</v>
      </c>
      <c r="G170" s="233"/>
      <c r="H170" s="233"/>
      <c r="I170" s="233"/>
      <c r="J170" s="234"/>
      <c r="K170" s="219">
        <f>SUM(J171:J182)</f>
        <v>24</v>
      </c>
      <c r="L170" s="137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9">
        <f>SUM(L170:V184)</f>
        <v>0</v>
      </c>
      <c r="X170" s="219">
        <f>SUM(K170,K183,W170)</f>
        <v>24</v>
      </c>
      <c r="Y170" s="219">
        <f>SUM(X170-E170)</f>
        <v>0</v>
      </c>
      <c r="Z170" s="258">
        <v>15.7</v>
      </c>
      <c r="AA170" s="206">
        <f>SUM(X170:Z184)-Y170</f>
        <v>39.7</v>
      </c>
      <c r="AB170" s="209"/>
      <c r="AC170" s="11"/>
      <c r="AD170" s="11"/>
      <c r="AE170" s="11"/>
      <c r="AF170" s="11"/>
      <c r="AG170" s="11"/>
      <c r="AH170" s="1"/>
      <c r="AJ170" s="23"/>
      <c r="AK170" s="23"/>
      <c r="AL170" s="23"/>
      <c r="AM170" s="23"/>
      <c r="AN170" s="23"/>
      <c r="AO170" s="23"/>
      <c r="AS170" s="1"/>
      <c r="AT170" s="1"/>
      <c r="BO170" s="5"/>
    </row>
    <row r="171" spans="1:46" s="104" customFormat="1" ht="13.5">
      <c r="A171" s="221"/>
      <c r="B171" s="224"/>
      <c r="C171" s="227"/>
      <c r="D171" s="227"/>
      <c r="E171" s="230"/>
      <c r="F171" s="78" t="s">
        <v>252</v>
      </c>
      <c r="G171" s="140" t="s">
        <v>253</v>
      </c>
      <c r="H171" s="106"/>
      <c r="I171" s="141">
        <v>2</v>
      </c>
      <c r="J171" s="106">
        <v>2</v>
      </c>
      <c r="K171" s="201"/>
      <c r="L171" s="132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01"/>
      <c r="X171" s="201"/>
      <c r="Y171" s="201"/>
      <c r="Z171" s="259"/>
      <c r="AA171" s="207"/>
      <c r="AB171" s="209"/>
      <c r="AC171" s="11"/>
      <c r="AD171" s="11"/>
      <c r="AE171" s="11"/>
      <c r="AF171" s="11"/>
      <c r="AG171" s="11"/>
      <c r="AH171" s="1"/>
      <c r="AJ171" s="23"/>
      <c r="AK171" s="23"/>
      <c r="AL171" s="23"/>
      <c r="AM171" s="23"/>
      <c r="AN171" s="23"/>
      <c r="AO171" s="23"/>
      <c r="AS171" s="1"/>
      <c r="AT171" s="1"/>
    </row>
    <row r="172" spans="1:46" s="104" customFormat="1" ht="13.5">
      <c r="A172" s="221"/>
      <c r="B172" s="224"/>
      <c r="C172" s="227"/>
      <c r="D172" s="227"/>
      <c r="E172" s="230"/>
      <c r="F172" s="78" t="s">
        <v>252</v>
      </c>
      <c r="G172" s="140" t="s">
        <v>254</v>
      </c>
      <c r="H172" s="106"/>
      <c r="I172" s="141">
        <v>2</v>
      </c>
      <c r="J172" s="106">
        <v>2</v>
      </c>
      <c r="K172" s="201"/>
      <c r="L172" s="132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01"/>
      <c r="X172" s="201"/>
      <c r="Y172" s="201"/>
      <c r="Z172" s="259"/>
      <c r="AA172" s="207"/>
      <c r="AB172" s="209"/>
      <c r="AC172" s="11"/>
      <c r="AD172" s="11"/>
      <c r="AE172" s="11"/>
      <c r="AF172" s="11"/>
      <c r="AG172" s="11"/>
      <c r="AH172" s="1"/>
      <c r="AJ172" s="23"/>
      <c r="AK172" s="23"/>
      <c r="AL172" s="23"/>
      <c r="AM172" s="23"/>
      <c r="AN172" s="23"/>
      <c r="AO172" s="23"/>
      <c r="AS172" s="1"/>
      <c r="AT172" s="1"/>
    </row>
    <row r="173" spans="1:46" s="104" customFormat="1" ht="13.5">
      <c r="A173" s="221"/>
      <c r="B173" s="224"/>
      <c r="C173" s="227"/>
      <c r="D173" s="227"/>
      <c r="E173" s="230"/>
      <c r="F173" s="78" t="s">
        <v>252</v>
      </c>
      <c r="G173" s="140" t="s">
        <v>255</v>
      </c>
      <c r="H173" s="106"/>
      <c r="I173" s="141">
        <v>2</v>
      </c>
      <c r="J173" s="106">
        <v>2</v>
      </c>
      <c r="K173" s="201"/>
      <c r="L173" s="132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01"/>
      <c r="X173" s="201"/>
      <c r="Y173" s="201"/>
      <c r="Z173" s="259"/>
      <c r="AA173" s="207"/>
      <c r="AB173" s="209"/>
      <c r="AC173" s="11"/>
      <c r="AD173" s="11"/>
      <c r="AE173" s="11"/>
      <c r="AF173" s="11"/>
      <c r="AG173" s="11"/>
      <c r="AH173" s="1"/>
      <c r="AJ173" s="23"/>
      <c r="AK173" s="23"/>
      <c r="AL173" s="23"/>
      <c r="AM173" s="23"/>
      <c r="AN173" s="23"/>
      <c r="AO173" s="23"/>
      <c r="AS173" s="1"/>
      <c r="AT173" s="1"/>
    </row>
    <row r="174" spans="1:46" s="104" customFormat="1" ht="13.5">
      <c r="A174" s="221"/>
      <c r="B174" s="224"/>
      <c r="C174" s="227"/>
      <c r="D174" s="227"/>
      <c r="E174" s="230"/>
      <c r="F174" s="78" t="s">
        <v>252</v>
      </c>
      <c r="G174" s="140" t="s">
        <v>256</v>
      </c>
      <c r="H174" s="106"/>
      <c r="I174" s="141">
        <v>2</v>
      </c>
      <c r="J174" s="106">
        <v>2</v>
      </c>
      <c r="K174" s="201"/>
      <c r="L174" s="132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01"/>
      <c r="X174" s="201"/>
      <c r="Y174" s="201"/>
      <c r="Z174" s="259"/>
      <c r="AA174" s="207"/>
      <c r="AB174" s="209"/>
      <c r="AC174" s="11"/>
      <c r="AD174" s="11"/>
      <c r="AE174" s="11"/>
      <c r="AF174" s="11"/>
      <c r="AG174" s="11"/>
      <c r="AH174" s="1"/>
      <c r="AJ174" s="23"/>
      <c r="AK174" s="23"/>
      <c r="AL174" s="23"/>
      <c r="AM174" s="23"/>
      <c r="AN174" s="23"/>
      <c r="AO174" s="23"/>
      <c r="AS174" s="1"/>
      <c r="AT174" s="1"/>
    </row>
    <row r="175" spans="1:46" s="104" customFormat="1" ht="13.5">
      <c r="A175" s="221"/>
      <c r="B175" s="224"/>
      <c r="C175" s="227"/>
      <c r="D175" s="227"/>
      <c r="E175" s="230"/>
      <c r="F175" s="78" t="s">
        <v>252</v>
      </c>
      <c r="G175" s="140" t="s">
        <v>257</v>
      </c>
      <c r="H175" s="106"/>
      <c r="I175" s="141">
        <v>2</v>
      </c>
      <c r="J175" s="106">
        <v>2</v>
      </c>
      <c r="K175" s="201"/>
      <c r="L175" s="132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01"/>
      <c r="X175" s="201"/>
      <c r="Y175" s="201"/>
      <c r="Z175" s="259"/>
      <c r="AA175" s="207"/>
      <c r="AB175" s="209"/>
      <c r="AC175" s="11"/>
      <c r="AD175" s="11"/>
      <c r="AE175" s="11"/>
      <c r="AF175" s="11"/>
      <c r="AG175" s="11"/>
      <c r="AH175" s="1"/>
      <c r="AJ175" s="23"/>
      <c r="AK175" s="23"/>
      <c r="AL175" s="23"/>
      <c r="AM175" s="23"/>
      <c r="AN175" s="23"/>
      <c r="AO175" s="23"/>
      <c r="AS175" s="1"/>
      <c r="AT175" s="1"/>
    </row>
    <row r="176" spans="1:46" s="104" customFormat="1" ht="13.5">
      <c r="A176" s="221"/>
      <c r="B176" s="224"/>
      <c r="C176" s="227"/>
      <c r="D176" s="227"/>
      <c r="E176" s="230"/>
      <c r="F176" s="78" t="s">
        <v>252</v>
      </c>
      <c r="G176" s="140" t="s">
        <v>258</v>
      </c>
      <c r="H176" s="106"/>
      <c r="I176" s="141">
        <v>2</v>
      </c>
      <c r="J176" s="106">
        <v>2</v>
      </c>
      <c r="K176" s="201"/>
      <c r="L176" s="132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01"/>
      <c r="X176" s="201"/>
      <c r="Y176" s="201"/>
      <c r="Z176" s="259"/>
      <c r="AA176" s="207"/>
      <c r="AB176" s="209"/>
      <c r="AC176" s="11"/>
      <c r="AD176" s="11"/>
      <c r="AE176" s="11"/>
      <c r="AF176" s="11"/>
      <c r="AG176" s="11"/>
      <c r="AH176" s="1"/>
      <c r="AJ176" s="23"/>
      <c r="AK176" s="23"/>
      <c r="AL176" s="23"/>
      <c r="AM176" s="23"/>
      <c r="AN176" s="23"/>
      <c r="AO176" s="23"/>
      <c r="AS176" s="1"/>
      <c r="AT176" s="1"/>
    </row>
    <row r="177" spans="1:46" s="104" customFormat="1" ht="13.5">
      <c r="A177" s="221"/>
      <c r="B177" s="224"/>
      <c r="C177" s="227"/>
      <c r="D177" s="227"/>
      <c r="E177" s="230"/>
      <c r="F177" s="78" t="s">
        <v>252</v>
      </c>
      <c r="G177" s="140" t="s">
        <v>259</v>
      </c>
      <c r="H177" s="106"/>
      <c r="I177" s="141">
        <v>2</v>
      </c>
      <c r="J177" s="106">
        <v>2</v>
      </c>
      <c r="K177" s="201"/>
      <c r="L177" s="132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01"/>
      <c r="X177" s="201"/>
      <c r="Y177" s="201"/>
      <c r="Z177" s="259"/>
      <c r="AA177" s="207"/>
      <c r="AB177" s="209"/>
      <c r="AC177" s="11"/>
      <c r="AD177" s="11"/>
      <c r="AE177" s="11"/>
      <c r="AF177" s="11"/>
      <c r="AG177" s="11"/>
      <c r="AH177" s="1"/>
      <c r="AJ177" s="23"/>
      <c r="AK177" s="23"/>
      <c r="AL177" s="23"/>
      <c r="AM177" s="23"/>
      <c r="AN177" s="23"/>
      <c r="AO177" s="23"/>
      <c r="AS177" s="1"/>
      <c r="AT177" s="1"/>
    </row>
    <row r="178" spans="1:46" s="104" customFormat="1" ht="13.5">
      <c r="A178" s="221"/>
      <c r="B178" s="224"/>
      <c r="C178" s="227"/>
      <c r="D178" s="227"/>
      <c r="E178" s="230"/>
      <c r="F178" s="78" t="s">
        <v>252</v>
      </c>
      <c r="G178" s="140" t="s">
        <v>260</v>
      </c>
      <c r="H178" s="106"/>
      <c r="I178" s="141">
        <v>2</v>
      </c>
      <c r="J178" s="106">
        <v>2</v>
      </c>
      <c r="K178" s="201"/>
      <c r="L178" s="132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01"/>
      <c r="X178" s="201"/>
      <c r="Y178" s="201"/>
      <c r="Z178" s="259"/>
      <c r="AA178" s="207"/>
      <c r="AB178" s="209"/>
      <c r="AC178" s="11"/>
      <c r="AD178" s="11"/>
      <c r="AE178" s="11"/>
      <c r="AF178" s="11"/>
      <c r="AG178" s="11"/>
      <c r="AH178" s="1"/>
      <c r="AJ178" s="23"/>
      <c r="AK178" s="23"/>
      <c r="AL178" s="23"/>
      <c r="AM178" s="23"/>
      <c r="AN178" s="23"/>
      <c r="AO178" s="23"/>
      <c r="AS178" s="1"/>
      <c r="AT178" s="1"/>
    </row>
    <row r="179" spans="1:46" s="104" customFormat="1" ht="13.5">
      <c r="A179" s="221"/>
      <c r="B179" s="224"/>
      <c r="C179" s="227"/>
      <c r="D179" s="227"/>
      <c r="E179" s="230"/>
      <c r="F179" s="78" t="s">
        <v>252</v>
      </c>
      <c r="G179" s="140" t="s">
        <v>261</v>
      </c>
      <c r="H179" s="106"/>
      <c r="I179" s="141">
        <v>2</v>
      </c>
      <c r="J179" s="106">
        <v>2</v>
      </c>
      <c r="K179" s="201"/>
      <c r="L179" s="132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01"/>
      <c r="X179" s="201"/>
      <c r="Y179" s="201"/>
      <c r="Z179" s="259"/>
      <c r="AA179" s="207"/>
      <c r="AB179" s="209"/>
      <c r="AC179" s="11"/>
      <c r="AD179" s="11"/>
      <c r="AE179" s="11"/>
      <c r="AF179" s="11"/>
      <c r="AG179" s="11"/>
      <c r="AH179" s="1"/>
      <c r="AJ179" s="23"/>
      <c r="AK179" s="23"/>
      <c r="AL179" s="23"/>
      <c r="AM179" s="23"/>
      <c r="AN179" s="23"/>
      <c r="AO179" s="23"/>
      <c r="AS179" s="1"/>
      <c r="AT179" s="1"/>
    </row>
    <row r="180" spans="1:46" s="104" customFormat="1" ht="13.5">
      <c r="A180" s="221"/>
      <c r="B180" s="224"/>
      <c r="C180" s="227"/>
      <c r="D180" s="227"/>
      <c r="E180" s="230"/>
      <c r="F180" s="78" t="s">
        <v>252</v>
      </c>
      <c r="G180" s="140" t="s">
        <v>262</v>
      </c>
      <c r="H180" s="106"/>
      <c r="I180" s="141">
        <v>2</v>
      </c>
      <c r="J180" s="106">
        <v>2</v>
      </c>
      <c r="K180" s="201"/>
      <c r="L180" s="132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01"/>
      <c r="X180" s="201"/>
      <c r="Y180" s="201"/>
      <c r="Z180" s="259"/>
      <c r="AA180" s="207"/>
      <c r="AB180" s="209"/>
      <c r="AC180" s="11"/>
      <c r="AD180" s="11"/>
      <c r="AE180" s="11"/>
      <c r="AF180" s="11"/>
      <c r="AG180" s="11"/>
      <c r="AH180" s="1"/>
      <c r="AJ180" s="23"/>
      <c r="AK180" s="23"/>
      <c r="AL180" s="23"/>
      <c r="AM180" s="23"/>
      <c r="AN180" s="23"/>
      <c r="AO180" s="23"/>
      <c r="AS180" s="1"/>
      <c r="AT180" s="1"/>
    </row>
    <row r="181" spans="1:46" s="104" customFormat="1" ht="13.5">
      <c r="A181" s="221"/>
      <c r="B181" s="224"/>
      <c r="C181" s="227"/>
      <c r="D181" s="227"/>
      <c r="E181" s="230"/>
      <c r="F181" s="78" t="s">
        <v>252</v>
      </c>
      <c r="G181" s="140" t="s">
        <v>263</v>
      </c>
      <c r="H181" s="106"/>
      <c r="I181" s="141">
        <v>2</v>
      </c>
      <c r="J181" s="106">
        <v>2</v>
      </c>
      <c r="K181" s="201"/>
      <c r="L181" s="132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01"/>
      <c r="X181" s="201"/>
      <c r="Y181" s="201"/>
      <c r="Z181" s="259"/>
      <c r="AA181" s="207"/>
      <c r="AB181" s="209"/>
      <c r="AC181" s="11"/>
      <c r="AD181" s="11"/>
      <c r="AE181" s="11"/>
      <c r="AF181" s="11"/>
      <c r="AG181" s="11"/>
      <c r="AH181" s="1"/>
      <c r="AJ181" s="23"/>
      <c r="AK181" s="23"/>
      <c r="AL181" s="23"/>
      <c r="AM181" s="23"/>
      <c r="AN181" s="23"/>
      <c r="AO181" s="23"/>
      <c r="AS181" s="1"/>
      <c r="AT181" s="1"/>
    </row>
    <row r="182" spans="1:46" s="104" customFormat="1" ht="13.5">
      <c r="A182" s="221"/>
      <c r="B182" s="224"/>
      <c r="C182" s="227"/>
      <c r="D182" s="227"/>
      <c r="E182" s="230"/>
      <c r="F182" s="78" t="s">
        <v>252</v>
      </c>
      <c r="G182" s="142" t="s">
        <v>264</v>
      </c>
      <c r="H182" s="106"/>
      <c r="I182" s="141">
        <v>2</v>
      </c>
      <c r="J182" s="106">
        <v>2</v>
      </c>
      <c r="K182" s="201"/>
      <c r="L182" s="132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01"/>
      <c r="X182" s="201"/>
      <c r="Y182" s="201"/>
      <c r="Z182" s="259"/>
      <c r="AA182" s="207"/>
      <c r="AB182" s="209"/>
      <c r="AC182" s="11"/>
      <c r="AD182" s="11"/>
      <c r="AE182" s="11"/>
      <c r="AF182" s="11"/>
      <c r="AG182" s="11"/>
      <c r="AH182" s="1"/>
      <c r="AJ182" s="23"/>
      <c r="AK182" s="23"/>
      <c r="AL182" s="23"/>
      <c r="AM182" s="23"/>
      <c r="AN182" s="23"/>
      <c r="AO182" s="23"/>
      <c r="AS182" s="1"/>
      <c r="AT182" s="1"/>
    </row>
    <row r="183" spans="1:41" s="104" customFormat="1" ht="13.5">
      <c r="A183" s="221"/>
      <c r="B183" s="224"/>
      <c r="C183" s="227"/>
      <c r="D183" s="227"/>
      <c r="E183" s="230"/>
      <c r="F183" s="210" t="s">
        <v>123</v>
      </c>
      <c r="G183" s="211"/>
      <c r="H183" s="211"/>
      <c r="I183" s="211"/>
      <c r="J183" s="212"/>
      <c r="K183" s="261">
        <f>SUM(I184)</f>
        <v>0</v>
      </c>
      <c r="L183" s="132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01"/>
      <c r="X183" s="201"/>
      <c r="Y183" s="201"/>
      <c r="Z183" s="259"/>
      <c r="AA183" s="207"/>
      <c r="AB183" s="209"/>
      <c r="AC183" s="11"/>
      <c r="AD183" s="11"/>
      <c r="AE183" s="11"/>
      <c r="AF183" s="11"/>
      <c r="AG183" s="11"/>
      <c r="AH183" s="1"/>
      <c r="AJ183" s="23"/>
      <c r="AK183" s="23"/>
      <c r="AL183" s="23"/>
      <c r="AM183" s="23"/>
      <c r="AN183" s="23"/>
      <c r="AO183" s="23"/>
    </row>
    <row r="184" spans="1:41" s="104" customFormat="1" ht="13.5">
      <c r="A184" s="222"/>
      <c r="B184" s="225"/>
      <c r="C184" s="228"/>
      <c r="D184" s="228"/>
      <c r="E184" s="231"/>
      <c r="F184" s="143"/>
      <c r="G184" s="144"/>
      <c r="H184" s="144"/>
      <c r="I184" s="144"/>
      <c r="J184" s="145"/>
      <c r="K184" s="202"/>
      <c r="L184" s="139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02"/>
      <c r="X184" s="202"/>
      <c r="Y184" s="202"/>
      <c r="Z184" s="260"/>
      <c r="AA184" s="208"/>
      <c r="AB184" s="209"/>
      <c r="AC184" s="11"/>
      <c r="AD184" s="11"/>
      <c r="AE184" s="11"/>
      <c r="AF184" s="11"/>
      <c r="AG184" s="11"/>
      <c r="AH184" s="1"/>
      <c r="AJ184" s="23"/>
      <c r="AK184" s="23"/>
      <c r="AL184" s="23"/>
      <c r="AM184" s="23"/>
      <c r="AN184" s="23"/>
      <c r="AO184" s="23"/>
    </row>
    <row r="185" spans="1:67" s="104" customFormat="1" ht="13.5" customHeight="1">
      <c r="A185" s="250" t="s">
        <v>279</v>
      </c>
      <c r="B185" s="253"/>
      <c r="C185" s="226" t="s">
        <v>6</v>
      </c>
      <c r="D185" s="226">
        <v>1</v>
      </c>
      <c r="E185" s="229">
        <v>24</v>
      </c>
      <c r="F185" s="146" t="s">
        <v>124</v>
      </c>
      <c r="G185" s="146"/>
      <c r="H185" s="146"/>
      <c r="I185" s="146"/>
      <c r="J185" s="147"/>
      <c r="K185" s="256">
        <f>SUM(J186:J197)</f>
        <v>22</v>
      </c>
      <c r="L185" s="148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35">
        <f>SUM(L185:V197)</f>
        <v>0</v>
      </c>
      <c r="X185" s="235">
        <f>SUM(K185:K197,W185)</f>
        <v>22</v>
      </c>
      <c r="Y185" s="235">
        <f>SUM(X185-E185)</f>
        <v>-2</v>
      </c>
      <c r="Z185" s="238">
        <v>16</v>
      </c>
      <c r="AA185" s="241">
        <v>40</v>
      </c>
      <c r="AB185" s="209"/>
      <c r="AC185" s="11"/>
      <c r="AD185" s="11"/>
      <c r="AE185" s="11"/>
      <c r="AF185" s="11"/>
      <c r="AG185" s="11"/>
      <c r="AH185" s="1"/>
      <c r="AJ185" s="23"/>
      <c r="AK185" s="23"/>
      <c r="AL185" s="23"/>
      <c r="AM185" s="23"/>
      <c r="AN185" s="23"/>
      <c r="AO185" s="23"/>
      <c r="AS185" s="1"/>
      <c r="AT185" s="1"/>
      <c r="BO185" s="5"/>
    </row>
    <row r="186" spans="1:46" s="104" customFormat="1" ht="13.5">
      <c r="A186" s="251"/>
      <c r="B186" s="254"/>
      <c r="C186" s="227"/>
      <c r="D186" s="227"/>
      <c r="E186" s="230"/>
      <c r="F186" s="78" t="s">
        <v>265</v>
      </c>
      <c r="G186" s="142">
        <v>1</v>
      </c>
      <c r="H186" s="106">
        <v>8</v>
      </c>
      <c r="I186" s="141">
        <v>2</v>
      </c>
      <c r="J186" s="107">
        <v>2</v>
      </c>
      <c r="K186" s="257"/>
      <c r="L186" s="149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36"/>
      <c r="X186" s="236"/>
      <c r="Y186" s="236"/>
      <c r="Z186" s="239"/>
      <c r="AA186" s="242"/>
      <c r="AB186" s="209"/>
      <c r="AC186" s="11"/>
      <c r="AD186" s="11"/>
      <c r="AE186" s="11"/>
      <c r="AF186" s="11"/>
      <c r="AG186" s="11"/>
      <c r="AH186" s="1"/>
      <c r="AJ186" s="23"/>
      <c r="AK186" s="23"/>
      <c r="AL186" s="23"/>
      <c r="AM186" s="23"/>
      <c r="AN186" s="23"/>
      <c r="AO186" s="23"/>
      <c r="AS186" s="1"/>
      <c r="AT186" s="1"/>
    </row>
    <row r="187" spans="1:41" s="104" customFormat="1" ht="13.5">
      <c r="A187" s="251"/>
      <c r="B187" s="254"/>
      <c r="C187" s="227"/>
      <c r="D187" s="227"/>
      <c r="E187" s="230"/>
      <c r="F187" s="78" t="s">
        <v>265</v>
      </c>
      <c r="G187" s="142">
        <v>2</v>
      </c>
      <c r="H187" s="106">
        <v>9</v>
      </c>
      <c r="I187" s="141">
        <v>2</v>
      </c>
      <c r="J187" s="107">
        <v>2</v>
      </c>
      <c r="K187" s="257"/>
      <c r="L187" s="149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36"/>
      <c r="X187" s="236"/>
      <c r="Y187" s="236"/>
      <c r="Z187" s="239"/>
      <c r="AA187" s="242"/>
      <c r="AB187" s="209"/>
      <c r="AC187" s="11"/>
      <c r="AD187" s="11"/>
      <c r="AE187" s="11"/>
      <c r="AF187" s="11"/>
      <c r="AG187" s="11"/>
      <c r="AH187" s="1"/>
      <c r="AJ187" s="23"/>
      <c r="AK187" s="23"/>
      <c r="AL187" s="23"/>
      <c r="AM187" s="23"/>
      <c r="AN187" s="23"/>
      <c r="AO187" s="23"/>
    </row>
    <row r="188" spans="1:41" s="104" customFormat="1" ht="13.5">
      <c r="A188" s="251"/>
      <c r="B188" s="254"/>
      <c r="C188" s="227"/>
      <c r="D188" s="227"/>
      <c r="E188" s="230"/>
      <c r="F188" s="78" t="s">
        <v>265</v>
      </c>
      <c r="G188" s="142">
        <v>3</v>
      </c>
      <c r="H188" s="106">
        <v>5</v>
      </c>
      <c r="I188" s="141">
        <v>2</v>
      </c>
      <c r="J188" s="107">
        <v>2</v>
      </c>
      <c r="K188" s="257"/>
      <c r="L188" s="149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36"/>
      <c r="X188" s="236"/>
      <c r="Y188" s="236"/>
      <c r="Z188" s="239"/>
      <c r="AA188" s="242"/>
      <c r="AB188" s="209"/>
      <c r="AC188" s="11"/>
      <c r="AD188" s="11"/>
      <c r="AE188" s="11"/>
      <c r="AF188" s="11"/>
      <c r="AG188" s="11"/>
      <c r="AH188" s="1"/>
      <c r="AJ188" s="23"/>
      <c r="AK188" s="23"/>
      <c r="AL188" s="23"/>
      <c r="AM188" s="23"/>
      <c r="AN188" s="23"/>
      <c r="AO188" s="23"/>
    </row>
    <row r="189" spans="1:41" s="104" customFormat="1" ht="13.5">
      <c r="A189" s="251"/>
      <c r="B189" s="254"/>
      <c r="C189" s="227"/>
      <c r="D189" s="227"/>
      <c r="E189" s="230"/>
      <c r="F189" s="78" t="s">
        <v>265</v>
      </c>
      <c r="G189" s="142">
        <v>4</v>
      </c>
      <c r="H189" s="106">
        <v>5</v>
      </c>
      <c r="I189" s="141">
        <v>2</v>
      </c>
      <c r="J189" s="107">
        <v>2</v>
      </c>
      <c r="K189" s="257"/>
      <c r="L189" s="149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36"/>
      <c r="X189" s="236"/>
      <c r="Y189" s="236"/>
      <c r="Z189" s="239"/>
      <c r="AA189" s="242"/>
      <c r="AB189" s="209"/>
      <c r="AC189" s="11"/>
      <c r="AD189" s="11"/>
      <c r="AE189" s="11"/>
      <c r="AF189" s="11"/>
      <c r="AG189" s="11"/>
      <c r="AH189" s="1"/>
      <c r="AJ189" s="23"/>
      <c r="AK189" s="23"/>
      <c r="AL189" s="23"/>
      <c r="AM189" s="23"/>
      <c r="AN189" s="23"/>
      <c r="AO189" s="23"/>
    </row>
    <row r="190" spans="1:41" s="104" customFormat="1" ht="13.5">
      <c r="A190" s="251"/>
      <c r="B190" s="254"/>
      <c r="C190" s="227"/>
      <c r="D190" s="227"/>
      <c r="E190" s="230"/>
      <c r="F190" s="78" t="s">
        <v>265</v>
      </c>
      <c r="G190" s="142">
        <v>5</v>
      </c>
      <c r="H190" s="106">
        <v>0</v>
      </c>
      <c r="I190" s="141">
        <v>0</v>
      </c>
      <c r="J190" s="107">
        <v>0</v>
      </c>
      <c r="K190" s="257"/>
      <c r="L190" s="149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36"/>
      <c r="X190" s="236"/>
      <c r="Y190" s="236"/>
      <c r="Z190" s="239"/>
      <c r="AA190" s="242"/>
      <c r="AB190" s="209"/>
      <c r="AC190" s="11"/>
      <c r="AD190" s="11"/>
      <c r="AE190" s="11"/>
      <c r="AF190" s="11"/>
      <c r="AG190" s="11"/>
      <c r="AH190" s="1"/>
      <c r="AJ190" s="23"/>
      <c r="AK190" s="23"/>
      <c r="AL190" s="23"/>
      <c r="AM190" s="23"/>
      <c r="AN190" s="23"/>
      <c r="AO190" s="23"/>
    </row>
    <row r="191" spans="1:41" s="104" customFormat="1" ht="13.5">
      <c r="A191" s="251"/>
      <c r="B191" s="254"/>
      <c r="C191" s="227"/>
      <c r="D191" s="227"/>
      <c r="E191" s="230"/>
      <c r="F191" s="78" t="s">
        <v>265</v>
      </c>
      <c r="G191" s="142">
        <v>6</v>
      </c>
      <c r="H191" s="106">
        <v>2</v>
      </c>
      <c r="I191" s="141">
        <v>2</v>
      </c>
      <c r="J191" s="107">
        <v>2</v>
      </c>
      <c r="K191" s="257"/>
      <c r="L191" s="149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36"/>
      <c r="X191" s="236"/>
      <c r="Y191" s="236"/>
      <c r="Z191" s="239"/>
      <c r="AA191" s="242"/>
      <c r="AB191" s="209"/>
      <c r="AC191" s="11"/>
      <c r="AD191" s="11"/>
      <c r="AE191" s="11"/>
      <c r="AF191" s="11"/>
      <c r="AG191" s="11"/>
      <c r="AH191" s="1"/>
      <c r="AJ191" s="23"/>
      <c r="AK191" s="23"/>
      <c r="AL191" s="23"/>
      <c r="AM191" s="23"/>
      <c r="AN191" s="23"/>
      <c r="AO191" s="23"/>
    </row>
    <row r="192" spans="1:41" s="104" customFormat="1" ht="13.5">
      <c r="A192" s="251"/>
      <c r="B192" s="254"/>
      <c r="C192" s="227"/>
      <c r="D192" s="227"/>
      <c r="E192" s="230"/>
      <c r="F192" s="78" t="s">
        <v>266</v>
      </c>
      <c r="G192" s="142">
        <v>1</v>
      </c>
      <c r="H192" s="106">
        <v>6</v>
      </c>
      <c r="I192" s="141">
        <v>2</v>
      </c>
      <c r="J192" s="107">
        <v>2</v>
      </c>
      <c r="K192" s="257"/>
      <c r="L192" s="149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36"/>
      <c r="X192" s="236"/>
      <c r="Y192" s="236"/>
      <c r="Z192" s="239"/>
      <c r="AA192" s="242"/>
      <c r="AB192" s="209"/>
      <c r="AC192" s="11"/>
      <c r="AD192" s="11"/>
      <c r="AE192" s="11"/>
      <c r="AF192" s="11"/>
      <c r="AG192" s="11"/>
      <c r="AH192" s="1"/>
      <c r="AJ192" s="23"/>
      <c r="AK192" s="23"/>
      <c r="AL192" s="23"/>
      <c r="AM192" s="23"/>
      <c r="AN192" s="23"/>
      <c r="AO192" s="23"/>
    </row>
    <row r="193" spans="1:41" s="104" customFormat="1" ht="13.5">
      <c r="A193" s="251"/>
      <c r="B193" s="254"/>
      <c r="C193" s="227"/>
      <c r="D193" s="227"/>
      <c r="E193" s="230"/>
      <c r="F193" s="78" t="s">
        <v>266</v>
      </c>
      <c r="G193" s="142">
        <v>2</v>
      </c>
      <c r="H193" s="106">
        <v>7</v>
      </c>
      <c r="I193" s="141">
        <v>2</v>
      </c>
      <c r="J193" s="107">
        <v>2</v>
      </c>
      <c r="K193" s="257"/>
      <c r="L193" s="149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36"/>
      <c r="X193" s="236"/>
      <c r="Y193" s="236"/>
      <c r="Z193" s="239"/>
      <c r="AA193" s="242"/>
      <c r="AB193" s="209"/>
      <c r="AC193" s="11"/>
      <c r="AD193" s="11"/>
      <c r="AE193" s="11"/>
      <c r="AF193" s="11"/>
      <c r="AG193" s="11"/>
      <c r="AH193" s="1"/>
      <c r="AJ193" s="23"/>
      <c r="AK193" s="23"/>
      <c r="AL193" s="23"/>
      <c r="AM193" s="23"/>
      <c r="AN193" s="23"/>
      <c r="AO193" s="23"/>
    </row>
    <row r="194" spans="1:41" s="104" customFormat="1" ht="13.5">
      <c r="A194" s="251"/>
      <c r="B194" s="254"/>
      <c r="C194" s="227"/>
      <c r="D194" s="227"/>
      <c r="E194" s="230"/>
      <c r="F194" s="78" t="s">
        <v>266</v>
      </c>
      <c r="G194" s="142">
        <v>3</v>
      </c>
      <c r="H194" s="106">
        <v>5</v>
      </c>
      <c r="I194" s="141">
        <v>2</v>
      </c>
      <c r="J194" s="107">
        <v>2</v>
      </c>
      <c r="K194" s="257"/>
      <c r="L194" s="149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36"/>
      <c r="X194" s="236"/>
      <c r="Y194" s="236"/>
      <c r="Z194" s="239"/>
      <c r="AA194" s="242"/>
      <c r="AB194" s="209"/>
      <c r="AC194" s="11"/>
      <c r="AD194" s="11"/>
      <c r="AE194" s="11"/>
      <c r="AF194" s="11"/>
      <c r="AG194" s="11"/>
      <c r="AH194" s="1"/>
      <c r="AJ194" s="23"/>
      <c r="AK194" s="23"/>
      <c r="AL194" s="23"/>
      <c r="AM194" s="23"/>
      <c r="AN194" s="23"/>
      <c r="AO194" s="23"/>
    </row>
    <row r="195" spans="1:41" s="104" customFormat="1" ht="13.5">
      <c r="A195" s="251"/>
      <c r="B195" s="254"/>
      <c r="C195" s="227"/>
      <c r="D195" s="227"/>
      <c r="E195" s="230"/>
      <c r="F195" s="78" t="s">
        <v>266</v>
      </c>
      <c r="G195" s="142">
        <v>4</v>
      </c>
      <c r="H195" s="106">
        <v>4</v>
      </c>
      <c r="I195" s="141">
        <v>2</v>
      </c>
      <c r="J195" s="107">
        <v>2</v>
      </c>
      <c r="K195" s="257"/>
      <c r="L195" s="149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36"/>
      <c r="X195" s="236"/>
      <c r="Y195" s="236"/>
      <c r="Z195" s="239"/>
      <c r="AA195" s="242"/>
      <c r="AB195" s="209"/>
      <c r="AC195" s="11"/>
      <c r="AD195" s="11"/>
      <c r="AE195" s="11"/>
      <c r="AF195" s="11"/>
      <c r="AG195" s="11"/>
      <c r="AH195" s="1"/>
      <c r="AJ195" s="23"/>
      <c r="AK195" s="23"/>
      <c r="AL195" s="23"/>
      <c r="AM195" s="23"/>
      <c r="AN195" s="23"/>
      <c r="AO195" s="23"/>
    </row>
    <row r="196" spans="1:41" s="104" customFormat="1" ht="13.5">
      <c r="A196" s="251"/>
      <c r="B196" s="254"/>
      <c r="C196" s="227"/>
      <c r="D196" s="227"/>
      <c r="E196" s="230"/>
      <c r="F196" s="78" t="s">
        <v>266</v>
      </c>
      <c r="G196" s="142">
        <v>5</v>
      </c>
      <c r="H196" s="106">
        <v>6</v>
      </c>
      <c r="I196" s="141">
        <v>2</v>
      </c>
      <c r="J196" s="107">
        <v>2</v>
      </c>
      <c r="K196" s="257"/>
      <c r="L196" s="149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36"/>
      <c r="X196" s="236"/>
      <c r="Y196" s="236"/>
      <c r="Z196" s="239"/>
      <c r="AA196" s="242"/>
      <c r="AB196" s="209"/>
      <c r="AC196" s="11"/>
      <c r="AD196" s="11"/>
      <c r="AE196" s="11"/>
      <c r="AF196" s="11"/>
      <c r="AG196" s="11"/>
      <c r="AH196" s="1"/>
      <c r="AJ196" s="23"/>
      <c r="AK196" s="23"/>
      <c r="AL196" s="23"/>
      <c r="AM196" s="23"/>
      <c r="AN196" s="23"/>
      <c r="AO196" s="23"/>
    </row>
    <row r="197" spans="1:41" s="104" customFormat="1" ht="13.5">
      <c r="A197" s="251"/>
      <c r="B197" s="254"/>
      <c r="C197" s="227"/>
      <c r="D197" s="227"/>
      <c r="E197" s="230"/>
      <c r="F197" s="78" t="s">
        <v>266</v>
      </c>
      <c r="G197" s="142">
        <v>6</v>
      </c>
      <c r="H197" s="106">
        <v>2</v>
      </c>
      <c r="I197" s="141">
        <v>2</v>
      </c>
      <c r="J197" s="107">
        <v>2</v>
      </c>
      <c r="K197" s="257"/>
      <c r="L197" s="149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36"/>
      <c r="X197" s="236"/>
      <c r="Y197" s="236"/>
      <c r="Z197" s="239"/>
      <c r="AA197" s="242"/>
      <c r="AB197" s="209"/>
      <c r="AC197" s="11"/>
      <c r="AD197" s="11"/>
      <c r="AE197" s="11"/>
      <c r="AF197" s="11"/>
      <c r="AG197" s="11"/>
      <c r="AH197" s="1"/>
      <c r="AJ197" s="23"/>
      <c r="AK197" s="23"/>
      <c r="AL197" s="23"/>
      <c r="AM197" s="23"/>
      <c r="AN197" s="23"/>
      <c r="AO197" s="23"/>
    </row>
    <row r="198" spans="1:41" s="104" customFormat="1" ht="13.5">
      <c r="A198" s="251"/>
      <c r="B198" s="254"/>
      <c r="C198" s="227"/>
      <c r="D198" s="227"/>
      <c r="E198" s="230"/>
      <c r="F198" s="244" t="s">
        <v>123</v>
      </c>
      <c r="G198" s="244"/>
      <c r="H198" s="244"/>
      <c r="I198" s="244"/>
      <c r="J198" s="210"/>
      <c r="K198" s="245">
        <f>SUM(I199)</f>
        <v>0</v>
      </c>
      <c r="L198" s="149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36"/>
      <c r="X198" s="236"/>
      <c r="Y198" s="236"/>
      <c r="Z198" s="239"/>
      <c r="AA198" s="242"/>
      <c r="AB198" s="122"/>
      <c r="AC198" s="11"/>
      <c r="AD198" s="11"/>
      <c r="AE198" s="11"/>
      <c r="AF198" s="11"/>
      <c r="AG198" s="11"/>
      <c r="AH198" s="1"/>
      <c r="AJ198" s="23"/>
      <c r="AK198" s="23"/>
      <c r="AL198" s="23"/>
      <c r="AM198" s="23"/>
      <c r="AN198" s="23"/>
      <c r="AO198" s="23"/>
    </row>
    <row r="199" spans="1:41" s="104" customFormat="1" ht="13.5">
      <c r="A199" s="252"/>
      <c r="B199" s="255"/>
      <c r="C199" s="228"/>
      <c r="D199" s="228"/>
      <c r="E199" s="231"/>
      <c r="F199" s="143"/>
      <c r="G199" s="144"/>
      <c r="H199" s="144"/>
      <c r="I199" s="144"/>
      <c r="J199" s="150"/>
      <c r="K199" s="246"/>
      <c r="L199" s="151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37"/>
      <c r="X199" s="237"/>
      <c r="Y199" s="237"/>
      <c r="Z199" s="240"/>
      <c r="AA199" s="243"/>
      <c r="AB199" s="122"/>
      <c r="AC199" s="11"/>
      <c r="AD199" s="11"/>
      <c r="AE199" s="11"/>
      <c r="AF199" s="11"/>
      <c r="AG199" s="11"/>
      <c r="AH199" s="1"/>
      <c r="AJ199" s="23"/>
      <c r="AK199" s="23"/>
      <c r="AL199" s="23"/>
      <c r="AM199" s="23"/>
      <c r="AN199" s="23"/>
      <c r="AO199" s="23"/>
    </row>
    <row r="200" spans="1:67" s="104" customFormat="1" ht="13.5">
      <c r="A200" s="220" t="s">
        <v>267</v>
      </c>
      <c r="B200" s="223" t="s">
        <v>224</v>
      </c>
      <c r="C200" s="226" t="s">
        <v>7</v>
      </c>
      <c r="D200" s="226">
        <v>1</v>
      </c>
      <c r="E200" s="229">
        <v>24</v>
      </c>
      <c r="F200" s="232" t="s">
        <v>124</v>
      </c>
      <c r="G200" s="233"/>
      <c r="H200" s="233"/>
      <c r="I200" s="233"/>
      <c r="J200" s="234"/>
      <c r="K200" s="219">
        <f>SUM(I201)</f>
        <v>2</v>
      </c>
      <c r="L200" s="137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9">
        <f>SUM(L200:V208)</f>
        <v>0</v>
      </c>
      <c r="X200" s="200">
        <f>SUM(K200,K202,W200)</f>
        <v>23.98</v>
      </c>
      <c r="Y200" s="200">
        <f>SUM(X200-E200)</f>
        <v>-0.019999999999999574</v>
      </c>
      <c r="Z200" s="203">
        <f>AA200-X200</f>
        <v>16.02</v>
      </c>
      <c r="AA200" s="206">
        <v>40</v>
      </c>
      <c r="AB200" s="209"/>
      <c r="AC200" s="11"/>
      <c r="AD200" s="11"/>
      <c r="AE200" s="11"/>
      <c r="AF200" s="11"/>
      <c r="AG200" s="11"/>
      <c r="AH200" s="1"/>
      <c r="AJ200" s="23"/>
      <c r="AK200" s="23"/>
      <c r="AL200" s="23"/>
      <c r="AM200" s="23"/>
      <c r="AN200" s="23"/>
      <c r="AO200" s="23"/>
      <c r="AS200" s="1"/>
      <c r="AT200" s="1"/>
      <c r="BO200" s="5"/>
    </row>
    <row r="201" spans="1:46" s="104" customFormat="1" ht="13.5">
      <c r="A201" s="221"/>
      <c r="B201" s="224"/>
      <c r="C201" s="227"/>
      <c r="D201" s="227"/>
      <c r="E201" s="230"/>
      <c r="F201" s="78" t="s">
        <v>268</v>
      </c>
      <c r="G201" s="106"/>
      <c r="H201" s="106">
        <v>17</v>
      </c>
      <c r="I201" s="79">
        <v>2</v>
      </c>
      <c r="J201" s="106"/>
      <c r="K201" s="201"/>
      <c r="L201" s="132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01"/>
      <c r="X201" s="201"/>
      <c r="Y201" s="201"/>
      <c r="Z201" s="204"/>
      <c r="AA201" s="207"/>
      <c r="AB201" s="209"/>
      <c r="AC201" s="11"/>
      <c r="AD201" s="11"/>
      <c r="AE201" s="11"/>
      <c r="AF201" s="11"/>
      <c r="AG201" s="11"/>
      <c r="AH201" s="1"/>
      <c r="AJ201" s="23"/>
      <c r="AK201" s="23"/>
      <c r="AL201" s="23"/>
      <c r="AM201" s="23"/>
      <c r="AN201" s="23"/>
      <c r="AO201" s="23"/>
      <c r="AS201" s="1"/>
      <c r="AT201" s="1"/>
    </row>
    <row r="202" spans="1:41" s="104" customFormat="1" ht="13.5">
      <c r="A202" s="221"/>
      <c r="B202" s="224"/>
      <c r="C202" s="227"/>
      <c r="D202" s="227"/>
      <c r="E202" s="230"/>
      <c r="F202" s="210" t="s">
        <v>123</v>
      </c>
      <c r="G202" s="211"/>
      <c r="H202" s="211"/>
      <c r="I202" s="211"/>
      <c r="J202" s="212"/>
      <c r="K202" s="213">
        <f>(H203*J203)+(H204*J204)+(H205*J205)+(H207*J207)+(H206*J206)+(H208*J208)</f>
        <v>21.98</v>
      </c>
      <c r="L202" s="132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01"/>
      <c r="X202" s="201"/>
      <c r="Y202" s="201"/>
      <c r="Z202" s="204"/>
      <c r="AA202" s="207"/>
      <c r="AB202" s="209"/>
      <c r="AC202" s="11"/>
      <c r="AD202" s="11"/>
      <c r="AE202" s="11"/>
      <c r="AF202" s="11"/>
      <c r="AG202" s="11"/>
      <c r="AH202" s="1"/>
      <c r="AJ202" s="23"/>
      <c r="AK202" s="23"/>
      <c r="AL202" s="23"/>
      <c r="AM202" s="23"/>
      <c r="AN202" s="23"/>
      <c r="AO202" s="23"/>
    </row>
    <row r="203" spans="1:41" s="104" customFormat="1" ht="13.5">
      <c r="A203" s="221"/>
      <c r="B203" s="224"/>
      <c r="C203" s="227"/>
      <c r="D203" s="227"/>
      <c r="E203" s="230"/>
      <c r="F203" s="78" t="s">
        <v>236</v>
      </c>
      <c r="G203" s="106">
        <v>1</v>
      </c>
      <c r="H203" s="106">
        <v>1</v>
      </c>
      <c r="I203" s="79">
        <v>2</v>
      </c>
      <c r="J203" s="133">
        <v>1.33</v>
      </c>
      <c r="K203" s="214"/>
      <c r="L203" s="132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01"/>
      <c r="X203" s="201"/>
      <c r="Y203" s="201"/>
      <c r="Z203" s="204"/>
      <c r="AA203" s="207"/>
      <c r="AB203" s="209"/>
      <c r="AC203" s="11"/>
      <c r="AD203" s="11"/>
      <c r="AE203" s="11"/>
      <c r="AF203" s="11"/>
      <c r="AG203" s="11"/>
      <c r="AH203" s="1"/>
      <c r="AJ203" s="23"/>
      <c r="AK203" s="23"/>
      <c r="AL203" s="23"/>
      <c r="AM203" s="23"/>
      <c r="AN203" s="23"/>
      <c r="AO203" s="23"/>
    </row>
    <row r="204" spans="1:41" s="104" customFormat="1" ht="13.5">
      <c r="A204" s="221"/>
      <c r="B204" s="224"/>
      <c r="C204" s="227"/>
      <c r="D204" s="227"/>
      <c r="E204" s="230"/>
      <c r="F204" s="78" t="s">
        <v>236</v>
      </c>
      <c r="G204" s="106">
        <v>2</v>
      </c>
      <c r="H204" s="106">
        <v>3</v>
      </c>
      <c r="I204" s="79">
        <v>2</v>
      </c>
      <c r="J204" s="133">
        <v>1.33</v>
      </c>
      <c r="K204" s="214"/>
      <c r="L204" s="132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01"/>
      <c r="X204" s="201"/>
      <c r="Y204" s="201"/>
      <c r="Z204" s="204"/>
      <c r="AA204" s="207"/>
      <c r="AB204" s="209"/>
      <c r="AC204" s="11"/>
      <c r="AD204" s="11"/>
      <c r="AE204" s="11"/>
      <c r="AF204" s="11"/>
      <c r="AG204" s="11"/>
      <c r="AH204" s="1"/>
      <c r="AJ204" s="23"/>
      <c r="AK204" s="23"/>
      <c r="AL204" s="23"/>
      <c r="AM204" s="23"/>
      <c r="AN204" s="23"/>
      <c r="AO204" s="23"/>
    </row>
    <row r="205" spans="1:41" s="104" customFormat="1" ht="13.5">
      <c r="A205" s="221"/>
      <c r="B205" s="224"/>
      <c r="C205" s="227"/>
      <c r="D205" s="227"/>
      <c r="E205" s="230"/>
      <c r="F205" s="78" t="s">
        <v>236</v>
      </c>
      <c r="G205" s="106">
        <v>3</v>
      </c>
      <c r="H205" s="106">
        <v>2</v>
      </c>
      <c r="I205" s="79">
        <v>2</v>
      </c>
      <c r="J205" s="133">
        <v>1.33</v>
      </c>
      <c r="K205" s="214"/>
      <c r="L205" s="132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01"/>
      <c r="X205" s="201"/>
      <c r="Y205" s="201"/>
      <c r="Z205" s="204"/>
      <c r="AA205" s="207"/>
      <c r="AB205" s="209"/>
      <c r="AC205" s="11"/>
      <c r="AD205" s="11"/>
      <c r="AE205" s="11"/>
      <c r="AF205" s="11"/>
      <c r="AG205" s="11"/>
      <c r="AH205" s="1"/>
      <c r="AJ205" s="23"/>
      <c r="AK205" s="23"/>
      <c r="AL205" s="23"/>
      <c r="AM205" s="23"/>
      <c r="AN205" s="23"/>
      <c r="AO205" s="23"/>
    </row>
    <row r="206" spans="1:41" s="104" customFormat="1" ht="13.5">
      <c r="A206" s="221"/>
      <c r="B206" s="224"/>
      <c r="C206" s="227"/>
      <c r="D206" s="227"/>
      <c r="E206" s="230"/>
      <c r="F206" s="78" t="s">
        <v>236</v>
      </c>
      <c r="G206" s="106">
        <v>4</v>
      </c>
      <c r="H206" s="106">
        <v>2</v>
      </c>
      <c r="I206" s="79">
        <v>2</v>
      </c>
      <c r="J206" s="133">
        <v>2</v>
      </c>
      <c r="K206" s="214"/>
      <c r="L206" s="132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01"/>
      <c r="X206" s="201"/>
      <c r="Y206" s="201"/>
      <c r="Z206" s="204"/>
      <c r="AA206" s="207"/>
      <c r="AB206" s="209"/>
      <c r="AC206" s="11"/>
      <c r="AD206" s="11"/>
      <c r="AE206" s="11"/>
      <c r="AF206" s="11"/>
      <c r="AG206" s="11"/>
      <c r="AH206" s="1"/>
      <c r="AJ206" s="23"/>
      <c r="AK206" s="23"/>
      <c r="AL206" s="23"/>
      <c r="AM206" s="23"/>
      <c r="AN206" s="23"/>
      <c r="AO206" s="23"/>
    </row>
    <row r="207" spans="1:41" s="104" customFormat="1" ht="13.5">
      <c r="A207" s="221"/>
      <c r="B207" s="224"/>
      <c r="C207" s="227"/>
      <c r="D207" s="227"/>
      <c r="E207" s="230"/>
      <c r="F207" s="78" t="s">
        <v>236</v>
      </c>
      <c r="G207" s="106">
        <v>5</v>
      </c>
      <c r="H207" s="106">
        <v>5</v>
      </c>
      <c r="I207" s="79">
        <v>2</v>
      </c>
      <c r="J207" s="133">
        <v>2</v>
      </c>
      <c r="K207" s="214"/>
      <c r="L207" s="132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01"/>
      <c r="X207" s="201"/>
      <c r="Y207" s="201"/>
      <c r="Z207" s="204"/>
      <c r="AA207" s="207"/>
      <c r="AB207" s="209"/>
      <c r="AC207" s="11"/>
      <c r="AD207" s="11"/>
      <c r="AE207" s="11"/>
      <c r="AF207" s="11"/>
      <c r="AG207" s="11"/>
      <c r="AH207" s="1"/>
      <c r="AJ207" s="23"/>
      <c r="AK207" s="23"/>
      <c r="AL207" s="23"/>
      <c r="AM207" s="23"/>
      <c r="AN207" s="23"/>
      <c r="AO207" s="23"/>
    </row>
    <row r="208" spans="1:41" s="104" customFormat="1" ht="13.5">
      <c r="A208" s="222"/>
      <c r="B208" s="225"/>
      <c r="C208" s="228"/>
      <c r="D208" s="228"/>
      <c r="E208" s="231"/>
      <c r="F208" s="78" t="s">
        <v>236</v>
      </c>
      <c r="G208" s="106">
        <v>6</v>
      </c>
      <c r="H208" s="106">
        <v>0</v>
      </c>
      <c r="I208" s="79">
        <v>2</v>
      </c>
      <c r="J208" s="133">
        <v>2</v>
      </c>
      <c r="K208" s="215"/>
      <c r="L208" s="139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02"/>
      <c r="X208" s="202"/>
      <c r="Y208" s="202"/>
      <c r="Z208" s="205"/>
      <c r="AA208" s="208"/>
      <c r="AB208" s="209"/>
      <c r="AC208" s="11"/>
      <c r="AD208" s="11"/>
      <c r="AE208" s="11"/>
      <c r="AF208" s="11"/>
      <c r="AG208" s="11"/>
      <c r="AH208" s="1"/>
      <c r="AJ208" s="23"/>
      <c r="AK208" s="23"/>
      <c r="AL208" s="23"/>
      <c r="AM208" s="23"/>
      <c r="AN208" s="23"/>
      <c r="AO208" s="23"/>
    </row>
  </sheetData>
  <sheetProtection/>
  <mergeCells count="457">
    <mergeCell ref="A1:E1"/>
    <mergeCell ref="A2:E2"/>
    <mergeCell ref="A6:E7"/>
    <mergeCell ref="F6:K7"/>
    <mergeCell ref="L6:W6"/>
    <mergeCell ref="X6:AA7"/>
    <mergeCell ref="L7:Q7"/>
    <mergeCell ref="S7:V7"/>
    <mergeCell ref="A9:A19"/>
    <mergeCell ref="B9:B19"/>
    <mergeCell ref="C9:C19"/>
    <mergeCell ref="D9:D19"/>
    <mergeCell ref="E9:E19"/>
    <mergeCell ref="F9:J9"/>
    <mergeCell ref="V9:V19"/>
    <mergeCell ref="W9:W19"/>
    <mergeCell ref="X9:X19"/>
    <mergeCell ref="K9:K11"/>
    <mergeCell ref="M9:M19"/>
    <mergeCell ref="N9:N19"/>
    <mergeCell ref="O9:O19"/>
    <mergeCell ref="P9:P19"/>
    <mergeCell ref="Q9:Q19"/>
    <mergeCell ref="Y9:Y19"/>
    <mergeCell ref="Z9:Z19"/>
    <mergeCell ref="AA9:AA19"/>
    <mergeCell ref="AB9:AB19"/>
    <mergeCell ref="F12:J12"/>
    <mergeCell ref="K12:K19"/>
    <mergeCell ref="R9:R19"/>
    <mergeCell ref="S9:S19"/>
    <mergeCell ref="T9:T19"/>
    <mergeCell ref="U9:U19"/>
    <mergeCell ref="A20:A30"/>
    <mergeCell ref="B20:B30"/>
    <mergeCell ref="C20:C30"/>
    <mergeCell ref="D20:D30"/>
    <mergeCell ref="E20:E30"/>
    <mergeCell ref="F20:J20"/>
    <mergeCell ref="V20:V30"/>
    <mergeCell ref="W20:W30"/>
    <mergeCell ref="K20:K22"/>
    <mergeCell ref="M20:M30"/>
    <mergeCell ref="N20:N30"/>
    <mergeCell ref="O20:O30"/>
    <mergeCell ref="P20:P30"/>
    <mergeCell ref="Q20:Q30"/>
    <mergeCell ref="X20:X30"/>
    <mergeCell ref="Y20:Y30"/>
    <mergeCell ref="Z20:Z30"/>
    <mergeCell ref="AA20:AA30"/>
    <mergeCell ref="F23:J23"/>
    <mergeCell ref="K23:K30"/>
    <mergeCell ref="R20:R30"/>
    <mergeCell ref="S20:S30"/>
    <mergeCell ref="T20:T30"/>
    <mergeCell ref="U20:U30"/>
    <mergeCell ref="AB23:AB30"/>
    <mergeCell ref="A31:A41"/>
    <mergeCell ref="B31:B41"/>
    <mergeCell ref="C31:C41"/>
    <mergeCell ref="D31:D41"/>
    <mergeCell ref="E31:E41"/>
    <mergeCell ref="F31:J31"/>
    <mergeCell ref="K31:K33"/>
    <mergeCell ref="M31:M41"/>
    <mergeCell ref="N31:N41"/>
    <mergeCell ref="O31:O41"/>
    <mergeCell ref="P31:P41"/>
    <mergeCell ref="Q31:Q41"/>
    <mergeCell ref="R31:R41"/>
    <mergeCell ref="S31:S41"/>
    <mergeCell ref="T31:T41"/>
    <mergeCell ref="U31:U41"/>
    <mergeCell ref="V31:V41"/>
    <mergeCell ref="W31:W41"/>
    <mergeCell ref="X31:X41"/>
    <mergeCell ref="Y31:Y41"/>
    <mergeCell ref="Z31:Z41"/>
    <mergeCell ref="AA31:AA41"/>
    <mergeCell ref="F34:J34"/>
    <mergeCell ref="K34:K41"/>
    <mergeCell ref="AB34:AB41"/>
    <mergeCell ref="A42:A52"/>
    <mergeCell ref="B42:B52"/>
    <mergeCell ref="C42:C52"/>
    <mergeCell ref="D42:D52"/>
    <mergeCell ref="E42:E52"/>
    <mergeCell ref="F42:J42"/>
    <mergeCell ref="V42:V52"/>
    <mergeCell ref="W42:W52"/>
    <mergeCell ref="K42:K44"/>
    <mergeCell ref="M42:M52"/>
    <mergeCell ref="N42:N52"/>
    <mergeCell ref="O42:O52"/>
    <mergeCell ref="P42:P52"/>
    <mergeCell ref="Q42:Q52"/>
    <mergeCell ref="X42:X52"/>
    <mergeCell ref="Y42:Y52"/>
    <mergeCell ref="Z42:Z52"/>
    <mergeCell ref="AA42:AA52"/>
    <mergeCell ref="F45:J45"/>
    <mergeCell ref="K45:K52"/>
    <mergeCell ref="R42:R52"/>
    <mergeCell ref="S42:S52"/>
    <mergeCell ref="T42:T52"/>
    <mergeCell ref="U42:U52"/>
    <mergeCell ref="AB45:AB52"/>
    <mergeCell ref="A53:A63"/>
    <mergeCell ref="B53:B63"/>
    <mergeCell ref="C53:C63"/>
    <mergeCell ref="D53:D63"/>
    <mergeCell ref="E53:E63"/>
    <mergeCell ref="F53:J53"/>
    <mergeCell ref="K53:K55"/>
    <mergeCell ref="M53:M63"/>
    <mergeCell ref="N53:N63"/>
    <mergeCell ref="O53:O63"/>
    <mergeCell ref="P53:P63"/>
    <mergeCell ref="Q53:Q63"/>
    <mergeCell ref="R53:R63"/>
    <mergeCell ref="S53:S63"/>
    <mergeCell ref="T53:T63"/>
    <mergeCell ref="U53:U63"/>
    <mergeCell ref="V53:V63"/>
    <mergeCell ref="W53:W63"/>
    <mergeCell ref="X53:X63"/>
    <mergeCell ref="Y53:Y63"/>
    <mergeCell ref="Z53:Z63"/>
    <mergeCell ref="AA53:AA63"/>
    <mergeCell ref="F56:J56"/>
    <mergeCell ref="K56:K63"/>
    <mergeCell ref="AB56:AB63"/>
    <mergeCell ref="A64:A74"/>
    <mergeCell ref="B64:B74"/>
    <mergeCell ref="C64:C74"/>
    <mergeCell ref="D64:D74"/>
    <mergeCell ref="E64:E74"/>
    <mergeCell ref="F64:J64"/>
    <mergeCell ref="V64:V74"/>
    <mergeCell ref="W64:W74"/>
    <mergeCell ref="K64:K66"/>
    <mergeCell ref="M64:M74"/>
    <mergeCell ref="N64:N74"/>
    <mergeCell ref="O64:O74"/>
    <mergeCell ref="P64:P74"/>
    <mergeCell ref="Q64:Q74"/>
    <mergeCell ref="X64:X74"/>
    <mergeCell ref="Y64:Y74"/>
    <mergeCell ref="Z64:Z74"/>
    <mergeCell ref="AA64:AA74"/>
    <mergeCell ref="F67:J67"/>
    <mergeCell ref="K67:K74"/>
    <mergeCell ref="R64:R74"/>
    <mergeCell ref="S64:S74"/>
    <mergeCell ref="T64:T74"/>
    <mergeCell ref="U64:U74"/>
    <mergeCell ref="AB67:AB74"/>
    <mergeCell ref="A75:A86"/>
    <mergeCell ref="B75:B86"/>
    <mergeCell ref="C75:C86"/>
    <mergeCell ref="D75:D86"/>
    <mergeCell ref="E75:E86"/>
    <mergeCell ref="F75:J75"/>
    <mergeCell ref="K75:K78"/>
    <mergeCell ref="M75:M86"/>
    <mergeCell ref="N75:N86"/>
    <mergeCell ref="O75:O86"/>
    <mergeCell ref="P75:P86"/>
    <mergeCell ref="Q75:Q86"/>
    <mergeCell ref="R75:R86"/>
    <mergeCell ref="S75:S86"/>
    <mergeCell ref="T75:T86"/>
    <mergeCell ref="U75:U86"/>
    <mergeCell ref="V75:V86"/>
    <mergeCell ref="W75:W86"/>
    <mergeCell ref="X75:X86"/>
    <mergeCell ref="Y75:Y86"/>
    <mergeCell ref="Z75:Z86"/>
    <mergeCell ref="AA75:AA86"/>
    <mergeCell ref="AB75:AB85"/>
    <mergeCell ref="F79:J79"/>
    <mergeCell ref="K79:K86"/>
    <mergeCell ref="A87:A97"/>
    <mergeCell ref="B87:B97"/>
    <mergeCell ref="C87:C97"/>
    <mergeCell ref="D87:D97"/>
    <mergeCell ref="E87:E97"/>
    <mergeCell ref="F87:J87"/>
    <mergeCell ref="U87:U97"/>
    <mergeCell ref="V87:V97"/>
    <mergeCell ref="W87:W97"/>
    <mergeCell ref="K87:K89"/>
    <mergeCell ref="M87:M97"/>
    <mergeCell ref="N87:N97"/>
    <mergeCell ref="O87:O97"/>
    <mergeCell ref="P87:P97"/>
    <mergeCell ref="Q87:Q97"/>
    <mergeCell ref="X87:X97"/>
    <mergeCell ref="Y87:Y97"/>
    <mergeCell ref="Z87:Z97"/>
    <mergeCell ref="AA87:AA97"/>
    <mergeCell ref="AB87:AB96"/>
    <mergeCell ref="F90:J90"/>
    <mergeCell ref="K90:K96"/>
    <mergeCell ref="R87:R97"/>
    <mergeCell ref="S87:S97"/>
    <mergeCell ref="T87:T97"/>
    <mergeCell ref="A98:A109"/>
    <mergeCell ref="B98:B109"/>
    <mergeCell ref="C98:C109"/>
    <mergeCell ref="D98:D109"/>
    <mergeCell ref="E98:E109"/>
    <mergeCell ref="F98:J98"/>
    <mergeCell ref="U98:U109"/>
    <mergeCell ref="V98:V109"/>
    <mergeCell ref="W98:W109"/>
    <mergeCell ref="K98:K100"/>
    <mergeCell ref="M98:M109"/>
    <mergeCell ref="N98:N109"/>
    <mergeCell ref="O98:O109"/>
    <mergeCell ref="P98:P109"/>
    <mergeCell ref="Q98:Q109"/>
    <mergeCell ref="X98:X109"/>
    <mergeCell ref="Y98:Y109"/>
    <mergeCell ref="Z98:Z109"/>
    <mergeCell ref="AA98:AA109"/>
    <mergeCell ref="AB98:AB109"/>
    <mergeCell ref="F101:J101"/>
    <mergeCell ref="K101:K109"/>
    <mergeCell ref="R98:R109"/>
    <mergeCell ref="S98:S109"/>
    <mergeCell ref="T98:T109"/>
    <mergeCell ref="A110:A120"/>
    <mergeCell ref="B110:B120"/>
    <mergeCell ref="C110:C120"/>
    <mergeCell ref="D110:D120"/>
    <mergeCell ref="E110:E120"/>
    <mergeCell ref="F110:J110"/>
    <mergeCell ref="U110:U120"/>
    <mergeCell ref="V110:V120"/>
    <mergeCell ref="W110:W120"/>
    <mergeCell ref="K110:K112"/>
    <mergeCell ref="M110:M120"/>
    <mergeCell ref="N110:N120"/>
    <mergeCell ref="O110:O120"/>
    <mergeCell ref="P110:P120"/>
    <mergeCell ref="Q110:Q120"/>
    <mergeCell ref="X110:X120"/>
    <mergeCell ref="Y110:Y120"/>
    <mergeCell ref="Z110:Z120"/>
    <mergeCell ref="AA110:AA120"/>
    <mergeCell ref="AB110:AB119"/>
    <mergeCell ref="F113:J113"/>
    <mergeCell ref="K113:K120"/>
    <mergeCell ref="R110:R120"/>
    <mergeCell ref="S110:S120"/>
    <mergeCell ref="T110:T120"/>
    <mergeCell ref="A121:A130"/>
    <mergeCell ref="B121:B130"/>
    <mergeCell ref="C121:C130"/>
    <mergeCell ref="D121:D130"/>
    <mergeCell ref="E121:E130"/>
    <mergeCell ref="F121:J121"/>
    <mergeCell ref="U121:U130"/>
    <mergeCell ref="V121:V130"/>
    <mergeCell ref="W121:W130"/>
    <mergeCell ref="K121:K124"/>
    <mergeCell ref="M121:M130"/>
    <mergeCell ref="N121:N130"/>
    <mergeCell ref="O121:O130"/>
    <mergeCell ref="P121:P130"/>
    <mergeCell ref="Q121:Q130"/>
    <mergeCell ref="X121:X130"/>
    <mergeCell ref="Y121:Y130"/>
    <mergeCell ref="Z121:Z130"/>
    <mergeCell ref="AA121:AA130"/>
    <mergeCell ref="AB121:AB130"/>
    <mergeCell ref="F125:J125"/>
    <mergeCell ref="K125:K130"/>
    <mergeCell ref="R121:R130"/>
    <mergeCell ref="S121:S130"/>
    <mergeCell ref="T121:T130"/>
    <mergeCell ref="A131:A140"/>
    <mergeCell ref="B131:B140"/>
    <mergeCell ref="C131:C140"/>
    <mergeCell ref="D131:D140"/>
    <mergeCell ref="E131:E140"/>
    <mergeCell ref="F131:J131"/>
    <mergeCell ref="U131:U140"/>
    <mergeCell ref="V131:V140"/>
    <mergeCell ref="W131:W140"/>
    <mergeCell ref="K131:K132"/>
    <mergeCell ref="M131:M140"/>
    <mergeCell ref="N131:N140"/>
    <mergeCell ref="O131:O140"/>
    <mergeCell ref="P131:P140"/>
    <mergeCell ref="Q131:Q140"/>
    <mergeCell ref="X131:X140"/>
    <mergeCell ref="Y131:Y140"/>
    <mergeCell ref="Z131:Z140"/>
    <mergeCell ref="AA131:AA140"/>
    <mergeCell ref="AB131:AB140"/>
    <mergeCell ref="F133:J133"/>
    <mergeCell ref="K133:K140"/>
    <mergeCell ref="R131:R140"/>
    <mergeCell ref="S131:S140"/>
    <mergeCell ref="T131:T140"/>
    <mergeCell ref="A141:A149"/>
    <mergeCell ref="B141:B149"/>
    <mergeCell ref="C141:C149"/>
    <mergeCell ref="D141:D149"/>
    <mergeCell ref="E141:E149"/>
    <mergeCell ref="F141:J141"/>
    <mergeCell ref="U141:U149"/>
    <mergeCell ref="V141:V149"/>
    <mergeCell ref="W141:W149"/>
    <mergeCell ref="K141:K142"/>
    <mergeCell ref="M141:M149"/>
    <mergeCell ref="N141:N149"/>
    <mergeCell ref="O141:O149"/>
    <mergeCell ref="P141:P149"/>
    <mergeCell ref="Q141:Q149"/>
    <mergeCell ref="X141:X149"/>
    <mergeCell ref="Y141:Y149"/>
    <mergeCell ref="Z141:Z149"/>
    <mergeCell ref="AA141:AA149"/>
    <mergeCell ref="AB141:AB149"/>
    <mergeCell ref="F143:J143"/>
    <mergeCell ref="K143:K149"/>
    <mergeCell ref="R141:R149"/>
    <mergeCell ref="S141:S149"/>
    <mergeCell ref="T141:T149"/>
    <mergeCell ref="A150:A159"/>
    <mergeCell ref="B150:B159"/>
    <mergeCell ref="C150:C159"/>
    <mergeCell ref="D150:D159"/>
    <mergeCell ref="E150:E159"/>
    <mergeCell ref="F150:J150"/>
    <mergeCell ref="U150:U159"/>
    <mergeCell ref="V150:V159"/>
    <mergeCell ref="W150:W159"/>
    <mergeCell ref="K150:K151"/>
    <mergeCell ref="M150:M159"/>
    <mergeCell ref="N150:N159"/>
    <mergeCell ref="O150:O159"/>
    <mergeCell ref="P150:P159"/>
    <mergeCell ref="Q150:Q159"/>
    <mergeCell ref="X150:X159"/>
    <mergeCell ref="Y150:Y159"/>
    <mergeCell ref="Z150:Z159"/>
    <mergeCell ref="AA150:AA159"/>
    <mergeCell ref="AB150:AB159"/>
    <mergeCell ref="F152:J152"/>
    <mergeCell ref="K152:K159"/>
    <mergeCell ref="R150:R159"/>
    <mergeCell ref="S150:S159"/>
    <mergeCell ref="T150:T159"/>
    <mergeCell ref="A160:A169"/>
    <mergeCell ref="B160:B169"/>
    <mergeCell ref="C160:C169"/>
    <mergeCell ref="D160:D169"/>
    <mergeCell ref="E160:E169"/>
    <mergeCell ref="F160:J160"/>
    <mergeCell ref="U160:U169"/>
    <mergeCell ref="V160:V169"/>
    <mergeCell ref="W160:W169"/>
    <mergeCell ref="K160:K161"/>
    <mergeCell ref="M160:M169"/>
    <mergeCell ref="N160:N169"/>
    <mergeCell ref="O160:O169"/>
    <mergeCell ref="P160:P169"/>
    <mergeCell ref="Q160:Q169"/>
    <mergeCell ref="X160:X169"/>
    <mergeCell ref="Y160:Y169"/>
    <mergeCell ref="Z160:Z169"/>
    <mergeCell ref="AA160:AA169"/>
    <mergeCell ref="AB160:AB169"/>
    <mergeCell ref="F162:J162"/>
    <mergeCell ref="K162:K169"/>
    <mergeCell ref="R160:R169"/>
    <mergeCell ref="S160:S169"/>
    <mergeCell ref="T160:T169"/>
    <mergeCell ref="A170:A184"/>
    <mergeCell ref="B170:B184"/>
    <mergeCell ref="C170:C184"/>
    <mergeCell ref="D170:D184"/>
    <mergeCell ref="E170:E184"/>
    <mergeCell ref="F170:J170"/>
    <mergeCell ref="U170:U184"/>
    <mergeCell ref="V170:V184"/>
    <mergeCell ref="W170:W184"/>
    <mergeCell ref="K170:K182"/>
    <mergeCell ref="M170:M184"/>
    <mergeCell ref="N170:N184"/>
    <mergeCell ref="O170:O184"/>
    <mergeCell ref="P170:P184"/>
    <mergeCell ref="Q170:Q184"/>
    <mergeCell ref="X170:X184"/>
    <mergeCell ref="Y170:Y184"/>
    <mergeCell ref="Z170:Z184"/>
    <mergeCell ref="AA170:AA184"/>
    <mergeCell ref="AB170:AB184"/>
    <mergeCell ref="F183:J183"/>
    <mergeCell ref="K183:K184"/>
    <mergeCell ref="R170:R184"/>
    <mergeCell ref="S170:S184"/>
    <mergeCell ref="T170:T184"/>
    <mergeCell ref="A185:A199"/>
    <mergeCell ref="B185:B199"/>
    <mergeCell ref="C185:C199"/>
    <mergeCell ref="D185:D199"/>
    <mergeCell ref="E185:E199"/>
    <mergeCell ref="K185:K197"/>
    <mergeCell ref="W185:W199"/>
    <mergeCell ref="X185:X199"/>
    <mergeCell ref="M185:M199"/>
    <mergeCell ref="N185:N199"/>
    <mergeCell ref="O185:O199"/>
    <mergeCell ref="P185:P199"/>
    <mergeCell ref="Q185:Q199"/>
    <mergeCell ref="R185:R199"/>
    <mergeCell ref="Y185:Y199"/>
    <mergeCell ref="Z185:Z199"/>
    <mergeCell ref="AA185:AA199"/>
    <mergeCell ref="AB185:AB197"/>
    <mergeCell ref="F198:J198"/>
    <mergeCell ref="K198:K199"/>
    <mergeCell ref="S185:S199"/>
    <mergeCell ref="T185:T199"/>
    <mergeCell ref="U185:U199"/>
    <mergeCell ref="V185:V199"/>
    <mergeCell ref="A200:A208"/>
    <mergeCell ref="B200:B208"/>
    <mergeCell ref="C200:C208"/>
    <mergeCell ref="D200:D208"/>
    <mergeCell ref="E200:E208"/>
    <mergeCell ref="F200:J200"/>
    <mergeCell ref="U200:U208"/>
    <mergeCell ref="V200:V208"/>
    <mergeCell ref="W200:W208"/>
    <mergeCell ref="K200:K201"/>
    <mergeCell ref="M200:M208"/>
    <mergeCell ref="N200:N208"/>
    <mergeCell ref="O200:O208"/>
    <mergeCell ref="P200:P208"/>
    <mergeCell ref="Q200:Q208"/>
    <mergeCell ref="X200:X208"/>
    <mergeCell ref="Y200:Y208"/>
    <mergeCell ref="Z200:Z208"/>
    <mergeCell ref="AA200:AA208"/>
    <mergeCell ref="AB200:AB208"/>
    <mergeCell ref="F202:J202"/>
    <mergeCell ref="K202:K208"/>
    <mergeCell ref="R200:R208"/>
    <mergeCell ref="S200:S208"/>
    <mergeCell ref="T200:T208"/>
  </mergeCells>
  <dataValidations count="5">
    <dataValidation type="whole" allowBlank="1" showInputMessage="1" showErrorMessage="1" error="U ovu ćeliju može se upisati samo broj" sqref="L9:L208 H142:I142 H151:I151 H32:I33 H88:I89 H65:I66 H201:I201 H99:I99 H111:I112 H54:I55 H10:I11 H171:I182 H43:I44 H122:I123 H132:I132 H161:I161 H76:I78 H186:I197 H21:I22">
      <formula1>0</formula1>
      <formula2>100</formula2>
    </dataValidation>
    <dataValidation type="decimal" operator="lessThan" allowBlank="1" showInputMessage="1" showErrorMessage="1" error="U ovu ćeliju može se upisati samo broj" sqref="J114:J120 J184 J199 J151 J142 J171:J182 J54:J55 J99:J100 J91:J97 J88:J89 J80:J86 J163:J169 J65:J66 J201 J203:J208 J186:J197 J10:J11 J13:J19 J126:J130 J24:J30 J144:J149 J32:J33 J43:J44 J134:J140 J122:J124 J111:J112 J132 J35:J41 J161 J153:J159 J76:J78 J102:J109 J21:J22">
      <formula1>100</formula1>
    </dataValidation>
    <dataValidation type="whole" operator="lessThan" allowBlank="1" showInputMessage="1" showErrorMessage="1" error="U ovu ćeliju moguće je upisati samo broj" sqref="M185:R185 R141 M87:V87 M75:V75 M53:V54 M64:V65 M200:Q208 M31:V31 M42:V43 R98 M110:V110 R121 R131 R170 S98:V109 M98:Q109 R150 R160 S121:V185 M121:Q184 R200 S200:V208 M9:Q19 S9:V19 R9">
      <formula1>100</formula1>
    </dataValidation>
    <dataValidation type="list" allowBlank="1" showInputMessage="1" showErrorMessage="1" error="Izaberite iz izbornika" sqref="C75 C64:C65 C131:C185 C31 C53:C54 C9 C87 C20 C42 C121 C200:C208 C98:C110">
      <formula1>#REF!</formula1>
    </dataValidation>
    <dataValidation type="list" allowBlank="1" showInputMessage="1" showErrorMessage="1" error="Izaberite iz izbornika" sqref="D75 D64:D65 D42:D43 D31 D9:D20 D53:D54 D87 D98:D110 D121:D185 D200:D208">
      <formula1>#REF!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919-BT</cp:lastModifiedBy>
  <cp:lastPrinted>2014-06-30T11:23:33Z</cp:lastPrinted>
  <dcterms:created xsi:type="dcterms:W3CDTF">2010-08-24T13:34:40Z</dcterms:created>
  <dcterms:modified xsi:type="dcterms:W3CDTF">2017-10-01T18:35:16Z</dcterms:modified>
  <cp:category/>
  <cp:version/>
  <cp:contentType/>
  <cp:contentStatus/>
</cp:coreProperties>
</file>